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E:\1 - VĂN BẢN SỰ VỤ\Năm 2024\0 - Điều chỉnh chính sách đặc thù Sầm Sơn, Thanh Hóa, Thọ Xuân - Lần 2\0 - Thanh Hóa 1\"/>
    </mc:Choice>
  </mc:AlternateContent>
  <xr:revisionPtr revIDLastSave="0" documentId="13_ncr:1_{E1F80175-B98E-4340-8716-ADA12F92BE06}" xr6:coauthVersionLast="47" xr6:coauthVersionMax="47" xr10:uidLastSave="{00000000-0000-0000-0000-000000000000}"/>
  <bookViews>
    <workbookView xWindow="-120" yWindow="-120" windowWidth="29040" windowHeight="15840" tabRatio="746" firstSheet="5" activeTab="6" xr2:uid="{00000000-000D-0000-FFFF-FFFF00000000}"/>
  </bookViews>
  <sheets>
    <sheet name="00000000" sheetId="26" state="veryHidden" r:id="rId1"/>
    <sheet name="10000000" sheetId="27" state="veryHidden" r:id="rId2"/>
    <sheet name="20000000" sheetId="28" state="veryHidden" r:id="rId3"/>
    <sheet name="foxz_2" sheetId="96" state="veryHidden" r:id="rId4"/>
    <sheet name="foxz_3" sheetId="97" state="veryHidden" r:id="rId5"/>
    <sheet name="PLI_DA nguon-dc" sheetId="130" r:id="rId6"/>
    <sheet name="PII-Du an dau tu-dc" sheetId="129" r:id="rId7"/>
    <sheet name="PL01A_Nguon (PA cũ)" sheetId="131" state="hidden" r:id="rId8"/>
    <sheet name="PL01B_DMDA Trong diem (PA cũ)" sheetId="132" state="hidden" r:id="rId9"/>
  </sheets>
  <definedNames>
    <definedName name="____a1" localSheetId="6">{"'Sheet1'!$L$16"}</definedName>
    <definedName name="____a1" localSheetId="7">{"'Sheet1'!$L$16"}</definedName>
    <definedName name="____a1" localSheetId="8">{"'Sheet1'!$L$16"}</definedName>
    <definedName name="____a1" localSheetId="5">{"'Sheet1'!$L$16"}</definedName>
    <definedName name="____a1">{"'Sheet1'!$L$16"}</definedName>
    <definedName name="____B1" localSheetId="6">{"'Sheet1'!$L$16"}</definedName>
    <definedName name="____B1" localSheetId="7">{"'Sheet1'!$L$16"}</definedName>
    <definedName name="____B1" localSheetId="8">{"'Sheet1'!$L$16"}</definedName>
    <definedName name="____B1" localSheetId="5">{"'Sheet1'!$L$16"}</definedName>
    <definedName name="____B1">{"'Sheet1'!$L$16"}</definedName>
    <definedName name="____ban2" localSheetId="6">{"'Sheet1'!$L$16"}</definedName>
    <definedName name="____ban2" localSheetId="7">{"'Sheet1'!$L$16"}</definedName>
    <definedName name="____ban2" localSheetId="8">{"'Sheet1'!$L$16"}</definedName>
    <definedName name="____ban2" localSheetId="5">{"'Sheet1'!$L$16"}</definedName>
    <definedName name="____ban2">{"'Sheet1'!$L$16"}</definedName>
    <definedName name="____h1" localSheetId="6">{"'Sheet1'!$L$16"}</definedName>
    <definedName name="____h1" localSheetId="7">{"'Sheet1'!$L$16"}</definedName>
    <definedName name="____h1" localSheetId="8">{"'Sheet1'!$L$16"}</definedName>
    <definedName name="____h1" localSheetId="5">{"'Sheet1'!$L$16"}</definedName>
    <definedName name="____h1">{"'Sheet1'!$L$16"}</definedName>
    <definedName name="____hu1" localSheetId="6">{"'Sheet1'!$L$16"}</definedName>
    <definedName name="____hu1" localSheetId="7">{"'Sheet1'!$L$16"}</definedName>
    <definedName name="____hu1" localSheetId="8">{"'Sheet1'!$L$16"}</definedName>
    <definedName name="____hu1" localSheetId="5">{"'Sheet1'!$L$16"}</definedName>
    <definedName name="____hu1">{"'Sheet1'!$L$16"}</definedName>
    <definedName name="____hu2" localSheetId="6">{"'Sheet1'!$L$16"}</definedName>
    <definedName name="____hu2" localSheetId="7">{"'Sheet1'!$L$16"}</definedName>
    <definedName name="____hu2" localSheetId="8">{"'Sheet1'!$L$16"}</definedName>
    <definedName name="____hu2" localSheetId="5">{"'Sheet1'!$L$16"}</definedName>
    <definedName name="____hu2">{"'Sheet1'!$L$16"}</definedName>
    <definedName name="____hu5" localSheetId="6">{"'Sheet1'!$L$16"}</definedName>
    <definedName name="____hu5" localSheetId="7">{"'Sheet1'!$L$16"}</definedName>
    <definedName name="____hu5" localSheetId="8">{"'Sheet1'!$L$16"}</definedName>
    <definedName name="____hu5" localSheetId="5">{"'Sheet1'!$L$16"}</definedName>
    <definedName name="____hu5">{"'Sheet1'!$L$16"}</definedName>
    <definedName name="____hu6" localSheetId="6">{"'Sheet1'!$L$16"}</definedName>
    <definedName name="____hu6" localSheetId="7">{"'Sheet1'!$L$16"}</definedName>
    <definedName name="____hu6" localSheetId="8">{"'Sheet1'!$L$16"}</definedName>
    <definedName name="____hu6" localSheetId="5">{"'Sheet1'!$L$16"}</definedName>
    <definedName name="____hu6">{"'Sheet1'!$L$16"}</definedName>
    <definedName name="____M36" localSheetId="6">{"'Sheet1'!$L$16"}</definedName>
    <definedName name="____M36" localSheetId="7">{"'Sheet1'!$L$16"}</definedName>
    <definedName name="____M36" localSheetId="8">{"'Sheet1'!$L$16"}</definedName>
    <definedName name="____M36" localSheetId="5">{"'Sheet1'!$L$16"}</definedName>
    <definedName name="____M36">{"'Sheet1'!$L$16"}</definedName>
    <definedName name="____PA3" localSheetId="6">{"'Sheet1'!$L$16"}</definedName>
    <definedName name="____PA3" localSheetId="7">{"'Sheet1'!$L$16"}</definedName>
    <definedName name="____PA3" localSheetId="8">{"'Sheet1'!$L$16"}</definedName>
    <definedName name="____PA3" localSheetId="5">{"'Sheet1'!$L$16"}</definedName>
    <definedName name="____PA3">{"'Sheet1'!$L$16"}</definedName>
    <definedName name="____Pl2" localSheetId="6">{"'Sheet1'!$L$16"}</definedName>
    <definedName name="____Pl2" localSheetId="7">{"'Sheet1'!$L$16"}</definedName>
    <definedName name="____Pl2" localSheetId="8">{"'Sheet1'!$L$16"}</definedName>
    <definedName name="____Pl2" localSheetId="5">{"'Sheet1'!$L$16"}</definedName>
    <definedName name="____Pl2">{"'Sheet1'!$L$16"}</definedName>
    <definedName name="____Tru21" localSheetId="6">{"'Sheet1'!$L$16"}</definedName>
    <definedName name="____Tru21" localSheetId="7">{"'Sheet1'!$L$16"}</definedName>
    <definedName name="____Tru21" localSheetId="8">{"'Sheet1'!$L$16"}</definedName>
    <definedName name="____Tru21" localSheetId="5">{"'Sheet1'!$L$16"}</definedName>
    <definedName name="____Tru21">{"'Sheet1'!$L$16"}</definedName>
    <definedName name="___a1" localSheetId="6">{"'Sheet1'!$L$16"}</definedName>
    <definedName name="___a1" localSheetId="7">{"'Sheet1'!$L$16"}</definedName>
    <definedName name="___a1" localSheetId="8">{"'Sheet1'!$L$16"}</definedName>
    <definedName name="___a1" localSheetId="5">{"'Sheet1'!$L$16"}</definedName>
    <definedName name="___a1">{"'Sheet1'!$L$16"}</definedName>
    <definedName name="___B1" localSheetId="6">{"'Sheet1'!$L$16"}</definedName>
    <definedName name="___B1" localSheetId="7">{"'Sheet1'!$L$16"}</definedName>
    <definedName name="___B1" localSheetId="8">{"'Sheet1'!$L$16"}</definedName>
    <definedName name="___B1" localSheetId="5">{"'Sheet1'!$L$16"}</definedName>
    <definedName name="___B1">{"'Sheet1'!$L$16"}</definedName>
    <definedName name="___ban2" localSheetId="6">{"'Sheet1'!$L$16"}</definedName>
    <definedName name="___ban2" localSheetId="7">{"'Sheet1'!$L$16"}</definedName>
    <definedName name="___ban2" localSheetId="8">{"'Sheet1'!$L$16"}</definedName>
    <definedName name="___ban2" localSheetId="5">{"'Sheet1'!$L$16"}</definedName>
    <definedName name="___ban2">{"'Sheet1'!$L$16"}</definedName>
    <definedName name="___h1" localSheetId="6">{"'Sheet1'!$L$16"}</definedName>
    <definedName name="___h1" localSheetId="7">{"'Sheet1'!$L$16"}</definedName>
    <definedName name="___h1" localSheetId="8">{"'Sheet1'!$L$16"}</definedName>
    <definedName name="___h1" localSheetId="5">{"'Sheet1'!$L$16"}</definedName>
    <definedName name="___h1">{"'Sheet1'!$L$16"}</definedName>
    <definedName name="___hsm2">1.1289</definedName>
    <definedName name="___hu1" localSheetId="6">{"'Sheet1'!$L$16"}</definedName>
    <definedName name="___hu1" localSheetId="7">{"'Sheet1'!$L$16"}</definedName>
    <definedName name="___hu1" localSheetId="8">{"'Sheet1'!$L$16"}</definedName>
    <definedName name="___hu1" localSheetId="5">{"'Sheet1'!$L$16"}</definedName>
    <definedName name="___hu1">{"'Sheet1'!$L$16"}</definedName>
    <definedName name="___hu2" localSheetId="6">{"'Sheet1'!$L$16"}</definedName>
    <definedName name="___hu2" localSheetId="7">{"'Sheet1'!$L$16"}</definedName>
    <definedName name="___hu2" localSheetId="8">{"'Sheet1'!$L$16"}</definedName>
    <definedName name="___hu2" localSheetId="5">{"'Sheet1'!$L$16"}</definedName>
    <definedName name="___hu2">{"'Sheet1'!$L$16"}</definedName>
    <definedName name="___hu5" localSheetId="6">{"'Sheet1'!$L$16"}</definedName>
    <definedName name="___hu5" localSheetId="7">{"'Sheet1'!$L$16"}</definedName>
    <definedName name="___hu5" localSheetId="8">{"'Sheet1'!$L$16"}</definedName>
    <definedName name="___hu5" localSheetId="5">{"'Sheet1'!$L$16"}</definedName>
    <definedName name="___hu5">{"'Sheet1'!$L$16"}</definedName>
    <definedName name="___hu6" localSheetId="6">{"'Sheet1'!$L$16"}</definedName>
    <definedName name="___hu6" localSheetId="7">{"'Sheet1'!$L$16"}</definedName>
    <definedName name="___hu6" localSheetId="8">{"'Sheet1'!$L$16"}</definedName>
    <definedName name="___hu6" localSheetId="5">{"'Sheet1'!$L$16"}</definedName>
    <definedName name="___hu6">{"'Sheet1'!$L$16"}</definedName>
    <definedName name="___isc1">0.035</definedName>
    <definedName name="___isc2">0.02</definedName>
    <definedName name="___isc3">0.054</definedName>
    <definedName name="___M36" localSheetId="6">{"'Sheet1'!$L$16"}</definedName>
    <definedName name="___M36" localSheetId="7">{"'Sheet1'!$L$16"}</definedName>
    <definedName name="___M36" localSheetId="8">{"'Sheet1'!$L$16"}</definedName>
    <definedName name="___M36" localSheetId="5">{"'Sheet1'!$L$16"}</definedName>
    <definedName name="___M36">{"'Sheet1'!$L$16"}</definedName>
    <definedName name="___NSO2" localSheetId="6">{"'Sheet1'!$L$16"}</definedName>
    <definedName name="___NSO2" localSheetId="7">{"'Sheet1'!$L$16"}</definedName>
    <definedName name="___NSO2" localSheetId="8">{"'Sheet1'!$L$16"}</definedName>
    <definedName name="___NSO2" localSheetId="5">{"'Sheet1'!$L$16"}</definedName>
    <definedName name="___NSO2">{"'Sheet1'!$L$16"}</definedName>
    <definedName name="___PA3" localSheetId="6">{"'Sheet1'!$L$16"}</definedName>
    <definedName name="___PA3" localSheetId="7">{"'Sheet1'!$L$16"}</definedName>
    <definedName name="___PA3" localSheetId="8">{"'Sheet1'!$L$16"}</definedName>
    <definedName name="___PA3" localSheetId="5">{"'Sheet1'!$L$16"}</definedName>
    <definedName name="___PA3">{"'Sheet1'!$L$16"}</definedName>
    <definedName name="___Pl2" localSheetId="6">{"'Sheet1'!$L$16"}</definedName>
    <definedName name="___Pl2" localSheetId="7">{"'Sheet1'!$L$16"}</definedName>
    <definedName name="___Pl2" localSheetId="8">{"'Sheet1'!$L$16"}</definedName>
    <definedName name="___Pl2" localSheetId="5">{"'Sheet1'!$L$16"}</definedName>
    <definedName name="___Pl2">{"'Sheet1'!$L$16"}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6">{"'Sheet1'!$L$16"}</definedName>
    <definedName name="___Tru21" localSheetId="7">{"'Sheet1'!$L$16"}</definedName>
    <definedName name="___Tru21" localSheetId="8">{"'Sheet1'!$L$16"}</definedName>
    <definedName name="___Tru21" localSheetId="5">{"'Sheet1'!$L$16"}</definedName>
    <definedName name="___Tru21">{"'Sheet1'!$L$16"}</definedName>
    <definedName name="__a1" localSheetId="6">{"'Sheet1'!$L$16"}</definedName>
    <definedName name="__a1" localSheetId="7">{"'Sheet1'!$L$16"}</definedName>
    <definedName name="__a1" localSheetId="8">{"'Sheet1'!$L$16"}</definedName>
    <definedName name="__a1" localSheetId="5">{"'Sheet1'!$L$16"}</definedName>
    <definedName name="__a1">{"'Sheet1'!$L$16"}</definedName>
    <definedName name="__B1" localSheetId="6">{"'Sheet1'!$L$16"}</definedName>
    <definedName name="__B1" localSheetId="7">{"'Sheet1'!$L$16"}</definedName>
    <definedName name="__B1" localSheetId="8">{"'Sheet1'!$L$16"}</definedName>
    <definedName name="__B1" localSheetId="5">{"'Sheet1'!$L$16"}</definedName>
    <definedName name="__B1">{"'Sheet1'!$L$16"}</definedName>
    <definedName name="__ban2" localSheetId="6">{"'Sheet1'!$L$16"}</definedName>
    <definedName name="__ban2" localSheetId="7">{"'Sheet1'!$L$16"}</definedName>
    <definedName name="__ban2" localSheetId="8">{"'Sheet1'!$L$16"}</definedName>
    <definedName name="__ban2" localSheetId="5">{"'Sheet1'!$L$16"}</definedName>
    <definedName name="__ban2">{"'Sheet1'!$L$16"}</definedName>
    <definedName name="__h1" localSheetId="6">{"'Sheet1'!$L$16"}</definedName>
    <definedName name="__h1" localSheetId="7">{"'Sheet1'!$L$16"}</definedName>
    <definedName name="__h1" localSheetId="8">{"'Sheet1'!$L$16"}</definedName>
    <definedName name="__h1" localSheetId="5">{"'Sheet1'!$L$16"}</definedName>
    <definedName name="__h1">{"'Sheet1'!$L$16"}</definedName>
    <definedName name="__hsm2">1.1289</definedName>
    <definedName name="__hu1" localSheetId="6">{"'Sheet1'!$L$16"}</definedName>
    <definedName name="__hu1" localSheetId="7">{"'Sheet1'!$L$16"}</definedName>
    <definedName name="__hu1" localSheetId="8">{"'Sheet1'!$L$16"}</definedName>
    <definedName name="__hu1" localSheetId="5">{"'Sheet1'!$L$16"}</definedName>
    <definedName name="__hu1">{"'Sheet1'!$L$16"}</definedName>
    <definedName name="__hu2" localSheetId="6">{"'Sheet1'!$L$16"}</definedName>
    <definedName name="__hu2" localSheetId="7">{"'Sheet1'!$L$16"}</definedName>
    <definedName name="__hu2" localSheetId="8">{"'Sheet1'!$L$16"}</definedName>
    <definedName name="__hu2" localSheetId="5">{"'Sheet1'!$L$16"}</definedName>
    <definedName name="__hu2">{"'Sheet1'!$L$16"}</definedName>
    <definedName name="__hu5" localSheetId="6">{"'Sheet1'!$L$16"}</definedName>
    <definedName name="__hu5" localSheetId="7">{"'Sheet1'!$L$16"}</definedName>
    <definedName name="__hu5" localSheetId="8">{"'Sheet1'!$L$16"}</definedName>
    <definedName name="__hu5" localSheetId="5">{"'Sheet1'!$L$16"}</definedName>
    <definedName name="__hu5">{"'Sheet1'!$L$16"}</definedName>
    <definedName name="__hu6" localSheetId="6">{"'Sheet1'!$L$16"}</definedName>
    <definedName name="__hu6" localSheetId="7">{"'Sheet1'!$L$16"}</definedName>
    <definedName name="__hu6" localSheetId="8">{"'Sheet1'!$L$16"}</definedName>
    <definedName name="__hu6" localSheetId="5">{"'Sheet1'!$L$16"}</definedName>
    <definedName name="__hu6">{"'Sheet1'!$L$16"}</definedName>
    <definedName name="__isc1">0.035</definedName>
    <definedName name="__isc2">0.02</definedName>
    <definedName name="__isc3">0.054</definedName>
    <definedName name="__M36" localSheetId="6">{"'Sheet1'!$L$16"}</definedName>
    <definedName name="__M36" localSheetId="7">{"'Sheet1'!$L$16"}</definedName>
    <definedName name="__M36" localSheetId="8">{"'Sheet1'!$L$16"}</definedName>
    <definedName name="__M36" localSheetId="5">{"'Sheet1'!$L$16"}</definedName>
    <definedName name="__M36">{"'Sheet1'!$L$16"}</definedName>
    <definedName name="__NSO2" localSheetId="6">{"'Sheet1'!$L$16"}</definedName>
    <definedName name="__NSO2" localSheetId="7">{"'Sheet1'!$L$16"}</definedName>
    <definedName name="__NSO2" localSheetId="8">{"'Sheet1'!$L$16"}</definedName>
    <definedName name="__NSO2" localSheetId="5">{"'Sheet1'!$L$16"}</definedName>
    <definedName name="__NSO2">{"'Sheet1'!$L$16"}</definedName>
    <definedName name="__PA3" localSheetId="6">{"'Sheet1'!$L$16"}</definedName>
    <definedName name="__PA3" localSheetId="7">{"'Sheet1'!$L$16"}</definedName>
    <definedName name="__PA3" localSheetId="8">{"'Sheet1'!$L$16"}</definedName>
    <definedName name="__PA3" localSheetId="5">{"'Sheet1'!$L$16"}</definedName>
    <definedName name="__PA3">{"'Sheet1'!$L$16"}</definedName>
    <definedName name="__Pl2" localSheetId="6">{"'Sheet1'!$L$16"}</definedName>
    <definedName name="__Pl2" localSheetId="7">{"'Sheet1'!$L$16"}</definedName>
    <definedName name="__Pl2" localSheetId="8">{"'Sheet1'!$L$16"}</definedName>
    <definedName name="__Pl2" localSheetId="5">{"'Sheet1'!$L$16"}</definedName>
    <definedName name="__Pl2">{"'Sheet1'!$L$16"}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6">{"'Sheet1'!$L$16"}</definedName>
    <definedName name="__Tru21" localSheetId="7">{"'Sheet1'!$L$16"}</definedName>
    <definedName name="__Tru21" localSheetId="8">{"'Sheet1'!$L$16"}</definedName>
    <definedName name="__Tru21" localSheetId="5">{"'Sheet1'!$L$16"}</definedName>
    <definedName name="__Tru21">{"'Sheet1'!$L$16"}</definedName>
    <definedName name="_40x4">5100</definedName>
    <definedName name="_a1" localSheetId="6">{"'Sheet1'!$L$16"}</definedName>
    <definedName name="_a1" localSheetId="7">{"'Sheet1'!$L$16"}</definedName>
    <definedName name="_a1" localSheetId="8">{"'Sheet1'!$L$16"}</definedName>
    <definedName name="_a1" localSheetId="5">{"'Sheet1'!$L$16"}</definedName>
    <definedName name="_a1">{"'Sheet1'!$L$16"}</definedName>
    <definedName name="_B1" localSheetId="6">{"'Sheet1'!$L$16"}</definedName>
    <definedName name="_B1" localSheetId="7">{"'Sheet1'!$L$16"}</definedName>
    <definedName name="_B1" localSheetId="8">{"'Sheet1'!$L$16"}</definedName>
    <definedName name="_B1" localSheetId="5">{"'Sheet1'!$L$16"}</definedName>
    <definedName name="_B1">{"'Sheet1'!$L$16"}</definedName>
    <definedName name="_ban2" localSheetId="6">{"'Sheet1'!$L$16"}</definedName>
    <definedName name="_ban2" localSheetId="7">{"'Sheet1'!$L$16"}</definedName>
    <definedName name="_ban2" localSheetId="8">{"'Sheet1'!$L$16"}</definedName>
    <definedName name="_ban2" localSheetId="5">{"'Sheet1'!$L$16"}</definedName>
    <definedName name="_ban2">{"'Sheet1'!$L$16"}</definedName>
    <definedName name="_xlnm._FilterDatabase" localSheetId="6" hidden="1">'PII-Du an dau tu-dc'!$A$6:$K$41</definedName>
    <definedName name="_xlnm._FilterDatabase" localSheetId="5" hidden="1">'PLI_DA nguon-dc'!$A$6:$BFG$42</definedName>
    <definedName name="_h1" localSheetId="6">{"'Sheet1'!$L$16"}</definedName>
    <definedName name="_h1" localSheetId="7">{"'Sheet1'!$L$16"}</definedName>
    <definedName name="_h1" localSheetId="8">{"'Sheet1'!$L$16"}</definedName>
    <definedName name="_h1" localSheetId="5">{"'Sheet1'!$L$16"}</definedName>
    <definedName name="_h1">{"'Sheet1'!$L$16"}</definedName>
    <definedName name="_hsm2">1.1289</definedName>
    <definedName name="_hu1" localSheetId="6">{"'Sheet1'!$L$16"}</definedName>
    <definedName name="_hu1" localSheetId="7">{"'Sheet1'!$L$16"}</definedName>
    <definedName name="_hu1" localSheetId="8">{"'Sheet1'!$L$16"}</definedName>
    <definedName name="_hu1" localSheetId="5">{"'Sheet1'!$L$16"}</definedName>
    <definedName name="_hu1">{"'Sheet1'!$L$16"}</definedName>
    <definedName name="_hu2" localSheetId="6">{"'Sheet1'!$L$16"}</definedName>
    <definedName name="_hu2" localSheetId="7">{"'Sheet1'!$L$16"}</definedName>
    <definedName name="_hu2" localSheetId="8">{"'Sheet1'!$L$16"}</definedName>
    <definedName name="_hu2" localSheetId="5">{"'Sheet1'!$L$16"}</definedName>
    <definedName name="_hu2">{"'Sheet1'!$L$16"}</definedName>
    <definedName name="_hu5" localSheetId="6">{"'Sheet1'!$L$16"}</definedName>
    <definedName name="_hu5" localSheetId="7">{"'Sheet1'!$L$16"}</definedName>
    <definedName name="_hu5" localSheetId="8">{"'Sheet1'!$L$16"}</definedName>
    <definedName name="_hu5" localSheetId="5">{"'Sheet1'!$L$16"}</definedName>
    <definedName name="_hu5">{"'Sheet1'!$L$16"}</definedName>
    <definedName name="_hu6" localSheetId="6">{"'Sheet1'!$L$16"}</definedName>
    <definedName name="_hu6" localSheetId="7">{"'Sheet1'!$L$16"}</definedName>
    <definedName name="_hu6" localSheetId="8">{"'Sheet1'!$L$16"}</definedName>
    <definedName name="_hu6" localSheetId="5">{"'Sheet1'!$L$16"}</definedName>
    <definedName name="_hu6">{"'Sheet1'!$L$16"}</definedName>
    <definedName name="_isc1">0.035</definedName>
    <definedName name="_isc2">0.02</definedName>
    <definedName name="_isc3">0.054</definedName>
    <definedName name="_M36" localSheetId="6">{"'Sheet1'!$L$16"}</definedName>
    <definedName name="_M36" localSheetId="7">{"'Sheet1'!$L$16"}</definedName>
    <definedName name="_M36" localSheetId="8">{"'Sheet1'!$L$16"}</definedName>
    <definedName name="_M36" localSheetId="5">{"'Sheet1'!$L$16"}</definedName>
    <definedName name="_M36">{"'Sheet1'!$L$16"}</definedName>
    <definedName name="_NSO2" localSheetId="6">{"'Sheet1'!$L$16"}</definedName>
    <definedName name="_NSO2" localSheetId="7">{"'Sheet1'!$L$16"}</definedName>
    <definedName name="_NSO2" localSheetId="8">{"'Sheet1'!$L$16"}</definedName>
    <definedName name="_NSO2" localSheetId="5">{"'Sheet1'!$L$16"}</definedName>
    <definedName name="_NSO2">{"'Sheet1'!$L$16"}</definedName>
    <definedName name="_Order1">255</definedName>
    <definedName name="_Order2">255</definedName>
    <definedName name="_PA3" localSheetId="6">{"'Sheet1'!$L$16"}</definedName>
    <definedName name="_PA3" localSheetId="7">{"'Sheet1'!$L$16"}</definedName>
    <definedName name="_PA3" localSheetId="8">{"'Sheet1'!$L$16"}</definedName>
    <definedName name="_PA3" localSheetId="5">{"'Sheet1'!$L$16"}</definedName>
    <definedName name="_PA3">{"'Sheet1'!$L$16"}</definedName>
    <definedName name="_Pl2" localSheetId="6">{"'Sheet1'!$L$16"}</definedName>
    <definedName name="_Pl2" localSheetId="7">{"'Sheet1'!$L$16"}</definedName>
    <definedName name="_Pl2" localSheetId="8">{"'Sheet1'!$L$16"}</definedName>
    <definedName name="_Pl2" localSheetId="5">{"'Sheet1'!$L$16"}</definedName>
    <definedName name="_Pl2">{"'Sheet1'!$L$16"}</definedName>
    <definedName name="_SOC10">0.3456</definedName>
    <definedName name="_SOC8">0.2827</definedName>
    <definedName name="_Sta1">531.877</definedName>
    <definedName name="_Sta2">561.952</definedName>
    <definedName name="_Sta3">712.202</definedName>
    <definedName name="_Sta4">762.202</definedName>
    <definedName name="_Tru21" localSheetId="6">{"'Sheet1'!$L$16"}</definedName>
    <definedName name="_Tru21" localSheetId="7">{"'Sheet1'!$L$16"}</definedName>
    <definedName name="_Tru21" localSheetId="8">{"'Sheet1'!$L$16"}</definedName>
    <definedName name="_Tru21" localSheetId="5">{"'Sheet1'!$L$16"}</definedName>
    <definedName name="_Tru21">{"'Sheet1'!$L$16"}</definedName>
    <definedName name="a" localSheetId="6">{"'Sheet1'!$L$16"}</definedName>
    <definedName name="a" localSheetId="7">{"'Sheet1'!$L$16"}</definedName>
    <definedName name="a" localSheetId="8">{"'Sheet1'!$L$16"}</definedName>
    <definedName name="a" localSheetId="5">{"'Sheet1'!$L$16"}</definedName>
    <definedName name="a">{"'Sheet1'!$L$16"}</definedName>
    <definedName name="anscount">3</definedName>
    <definedName name="ATGT" localSheetId="6">{"'Sheet1'!$L$16"}</definedName>
    <definedName name="ATGT" localSheetId="7">{"'Sheet1'!$L$16"}</definedName>
    <definedName name="ATGT" localSheetId="8">{"'Sheet1'!$L$16"}</definedName>
    <definedName name="ATGT" localSheetId="5">{"'Sheet1'!$L$16"}</definedName>
    <definedName name="ATGT">{"'Sheet1'!$L$16"}</definedName>
    <definedName name="B.nuamat">7.25</definedName>
    <definedName name="bdd">1.5</definedName>
    <definedName name="Bm">3.5</definedName>
    <definedName name="Bn">6.5</definedName>
    <definedName name="Bulongma">8700</definedName>
    <definedName name="C.doc1">540</definedName>
    <definedName name="C.doc2">740</definedName>
    <definedName name="CACAU">298161</definedName>
    <definedName name="CDTK_tim">31.77</definedName>
    <definedName name="chitietbgiang2" localSheetId="6">{"'Sheet1'!$L$16"}</definedName>
    <definedName name="chitietbgiang2" localSheetId="7">{"'Sheet1'!$L$16"}</definedName>
    <definedName name="chitietbgiang2" localSheetId="8">{"'Sheet1'!$L$16"}</definedName>
    <definedName name="chitietbgiang2" localSheetId="5">{"'Sheet1'!$L$16"}</definedName>
    <definedName name="chitietbgiang2">{"'Sheet1'!$L$16"}</definedName>
    <definedName name="chung">66</definedName>
    <definedName name="CLVC3">0.1</definedName>
    <definedName name="CoCauN" localSheetId="6">{"'Sheet1'!$L$16"}</definedName>
    <definedName name="CoCauN" localSheetId="7">{"'Sheet1'!$L$16"}</definedName>
    <definedName name="CoCauN" localSheetId="8">{"'Sheet1'!$L$16"}</definedName>
    <definedName name="CoCauN" localSheetId="5">{"'Sheet1'!$L$16"}</definedName>
    <definedName name="CoCauN">{"'Sheet1'!$L$16"}</definedName>
    <definedName name="Cotsatma">9726</definedName>
    <definedName name="Cotthepma">9726</definedName>
    <definedName name="CTCT1" localSheetId="6">{"'Sheet1'!$L$16"}</definedName>
    <definedName name="CTCT1" localSheetId="7">{"'Sheet1'!$L$16"}</definedName>
    <definedName name="CTCT1" localSheetId="8">{"'Sheet1'!$L$16"}</definedName>
    <definedName name="CTCT1" localSheetId="5">{"'Sheet1'!$L$16"}</definedName>
    <definedName name="CTCT1">{"'Sheet1'!$L$16"}</definedName>
    <definedName name="dam">78000</definedName>
    <definedName name="DCL_22">12117600</definedName>
    <definedName name="DCL_35">25490000</definedName>
    <definedName name="dddem">0.1</definedName>
    <definedName name="docdoc">0.03125</definedName>
    <definedName name="Document_array" localSheetId="6">{"Book1"}</definedName>
    <definedName name="Document_array" localSheetId="7">{"Book1"}</definedName>
    <definedName name="Document_array" localSheetId="8">{"Book1"}</definedName>
    <definedName name="Document_array" localSheetId="5">{"Book1"}</definedName>
    <definedName name="Document_array">{"Book1"}</definedName>
    <definedName name="dotcong">1</definedName>
    <definedName name="E.chandoc">8.875</definedName>
    <definedName name="E.PC">10.438</definedName>
    <definedName name="E.PVI">12</definedName>
    <definedName name="FI_12">4820</definedName>
    <definedName name="g" localSheetId="6">{"'Sheet1'!$L$16"}</definedName>
    <definedName name="g" localSheetId="7">{"'Sheet1'!$L$16"}</definedName>
    <definedName name="g" localSheetId="8">{"'Sheet1'!$L$16"}</definedName>
    <definedName name="g" localSheetId="5">{"'Sheet1'!$L$16"}</definedName>
    <definedName name="g">{"'Sheet1'!$L$16"}</definedName>
    <definedName name="h" localSheetId="6">{"'Sheet1'!$L$16"}</definedName>
    <definedName name="h" localSheetId="7">{"'Sheet1'!$L$16"}</definedName>
    <definedName name="h" localSheetId="8">{"'Sheet1'!$L$16"}</definedName>
    <definedName name="h" localSheetId="5">{"'Sheet1'!$L$16"}</definedName>
    <definedName name="h">{"'Sheet1'!$L$16"}</definedName>
    <definedName name="Hdao">0.3</definedName>
    <definedName name="Hdap">5.2</definedName>
    <definedName name="Heä_soá_laép_xaø_H">1.7</definedName>
    <definedName name="hoc">55000</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vl">1</definedName>
    <definedName name="hsvl2">1</definedName>
    <definedName name="htlm" localSheetId="6">{"'Sheet1'!$L$16"}</definedName>
    <definedName name="htlm" localSheetId="7">{"'Sheet1'!$L$16"}</definedName>
    <definedName name="htlm" localSheetId="8">{"'Sheet1'!$L$16"}</definedName>
    <definedName name="htlm" localSheetId="5">{"'Sheet1'!$L$16"}</definedName>
    <definedName name="htlm">{"'Sheet1'!$L$16"}</definedName>
    <definedName name="HTML_CodePage">950</definedName>
    <definedName name="HTML_Control" localSheetId="6">{"'Sheet1'!$L$16"}</definedName>
    <definedName name="HTML_Control" localSheetId="7">{"'Sheet1'!$L$16"}</definedName>
    <definedName name="HTML_Control" localSheetId="8">{"'Sheet1'!$L$16"}</definedName>
    <definedName name="HTML_Control" localSheetId="5">{"'Sheet1'!$L$16"}</definedName>
    <definedName name="HTML_Control">{"'Sheet1'!$L$16"}</definedName>
    <definedName name="HTML_Description">""</definedName>
    <definedName name="HTML_Email">""</definedName>
    <definedName name="HTML_Header">"Sheet1"</definedName>
    <definedName name="HTML_LastUpdate">"2000/9/14"</definedName>
    <definedName name="HTML_LineAfter">FALSE</definedName>
    <definedName name="HTML_LineBefore">FALSE</definedName>
    <definedName name="HTML_Name">"J.C.WONG"</definedName>
    <definedName name="HTML_OBDlg2">TRUE</definedName>
    <definedName name="HTML_OBDlg4">TRUE</definedName>
    <definedName name="HTML_OS">0</definedName>
    <definedName name="HTML_PathFile">"C:\2689\Q\國內\00q3961台化龍德PTA3建造\MyHTML.htm"</definedName>
    <definedName name="HTML_Title">"00Q3961-SUM"</definedName>
    <definedName name="hu" localSheetId="6">{"'Sheet1'!$L$16"}</definedName>
    <definedName name="hu" localSheetId="7">{"'Sheet1'!$L$16"}</definedName>
    <definedName name="hu" localSheetId="8">{"'Sheet1'!$L$16"}</definedName>
    <definedName name="hu" localSheetId="5">{"'Sheet1'!$L$16"}</definedName>
    <definedName name="hu">{"'Sheet1'!$L$16"}</definedName>
    <definedName name="HUU" localSheetId="6">{"'Sheet1'!$L$16"}</definedName>
    <definedName name="HUU" localSheetId="7">{"'Sheet1'!$L$16"}</definedName>
    <definedName name="HUU" localSheetId="8">{"'Sheet1'!$L$16"}</definedName>
    <definedName name="HUU" localSheetId="5">{"'Sheet1'!$L$16"}</definedName>
    <definedName name="HUU">{"'Sheet1'!$L$16"}</definedName>
    <definedName name="huy" localSheetId="6">{"'Sheet1'!$L$16"}</definedName>
    <definedName name="huy" localSheetId="7">{"'Sheet1'!$L$16"}</definedName>
    <definedName name="huy" localSheetId="8">{"'Sheet1'!$L$16"}</definedName>
    <definedName name="huy" localSheetId="5">{"'Sheet1'!$L$16"}</definedName>
    <definedName name="huy">{"'Sheet1'!$L$16"}</definedName>
    <definedName name="j" localSheetId="6">{"'Sheet1'!$L$16"}</definedName>
    <definedName name="j" localSheetId="7">{"'Sheet1'!$L$16"}</definedName>
    <definedName name="j" localSheetId="8">{"'Sheet1'!$L$16"}</definedName>
    <definedName name="j" localSheetId="5">{"'Sheet1'!$L$16"}</definedName>
    <definedName name="j">{"'Sheet1'!$L$16"}</definedName>
    <definedName name="k" localSheetId="6">{"'Sheet1'!$L$16"}</definedName>
    <definedName name="k" localSheetId="7">{"'Sheet1'!$L$16"}</definedName>
    <definedName name="k" localSheetId="8">{"'Sheet1'!$L$16"}</definedName>
    <definedName name="k" localSheetId="5">{"'Sheet1'!$L$16"}</definedName>
    <definedName name="k">{"'Sheet1'!$L$16"}</definedName>
    <definedName name="khac">2</definedName>
    <definedName name="khongtruotgia" localSheetId="6">{"'Sheet1'!$L$16"}</definedName>
    <definedName name="khongtruotgia" localSheetId="7">{"'Sheet1'!$L$16"}</definedName>
    <definedName name="khongtruotgia" localSheetId="8">{"'Sheet1'!$L$16"}</definedName>
    <definedName name="khongtruotgia" localSheetId="5">{"'Sheet1'!$L$16"}</definedName>
    <definedName name="khongtruotgia">{"'Sheet1'!$L$16"}</definedName>
    <definedName name="ksbn" localSheetId="6">{"'Sheet1'!$L$16"}</definedName>
    <definedName name="ksbn" localSheetId="7">{"'Sheet1'!$L$16"}</definedName>
    <definedName name="ksbn" localSheetId="8">{"'Sheet1'!$L$16"}</definedName>
    <definedName name="ksbn" localSheetId="5">{"'Sheet1'!$L$16"}</definedName>
    <definedName name="ksbn">{"'Sheet1'!$L$16"}</definedName>
    <definedName name="kshn" localSheetId="6">{"'Sheet1'!$L$16"}</definedName>
    <definedName name="kshn" localSheetId="7">{"'Sheet1'!$L$16"}</definedName>
    <definedName name="kshn" localSheetId="8">{"'Sheet1'!$L$16"}</definedName>
    <definedName name="kshn" localSheetId="5">{"'Sheet1'!$L$16"}</definedName>
    <definedName name="kshn">{"'Sheet1'!$L$16"}</definedName>
    <definedName name="ksls" localSheetId="6">{"'Sheet1'!$L$16"}</definedName>
    <definedName name="ksls" localSheetId="7">{"'Sheet1'!$L$16"}</definedName>
    <definedName name="ksls" localSheetId="8">{"'Sheet1'!$L$16"}</definedName>
    <definedName name="ksls" localSheetId="5">{"'Sheet1'!$L$16"}</definedName>
    <definedName name="ksls">{"'Sheet1'!$L$16"}</definedName>
    <definedName name="l" localSheetId="6">{"'Sheet1'!$L$16"}</definedName>
    <definedName name="l" localSheetId="7">{"'Sheet1'!$L$16"}</definedName>
    <definedName name="l" localSheetId="8">{"'Sheet1'!$L$16"}</definedName>
    <definedName name="l" localSheetId="5">{"'Sheet1'!$L$16"}</definedName>
    <definedName name="l">{"'Sheet1'!$L$16"}</definedName>
    <definedName name="L63x6">5800</definedName>
    <definedName name="langson" localSheetId="6">{"'Sheet1'!$L$16"}</definedName>
    <definedName name="langson" localSheetId="7">{"'Sheet1'!$L$16"}</definedName>
    <definedName name="langson" localSheetId="8">{"'Sheet1'!$L$16"}</definedName>
    <definedName name="langson" localSheetId="5">{"'Sheet1'!$L$16"}</definedName>
    <definedName name="langson">{"'Sheet1'!$L$16"}</definedName>
    <definedName name="LBS_22">107800000</definedName>
    <definedName name="m" localSheetId="6">{"'Sheet1'!$L$16"}</definedName>
    <definedName name="m" localSheetId="7">{"'Sheet1'!$L$16"}</definedName>
    <definedName name="m" localSheetId="8">{"'Sheet1'!$L$16"}</definedName>
    <definedName name="m" localSheetId="5">{"'Sheet1'!$L$16"}</definedName>
    <definedName name="m">{"'Sheet1'!$L$16"}</definedName>
    <definedName name="mo" localSheetId="6">{"'Sheet1'!$L$16"}</definedName>
    <definedName name="mo" localSheetId="7">{"'Sheet1'!$L$16"}</definedName>
    <definedName name="mo" localSheetId="8">{"'Sheet1'!$L$16"}</definedName>
    <definedName name="mo" localSheetId="5">{"'Sheet1'!$L$16"}</definedName>
    <definedName name="mo">{"'Sheet1'!$L$16"}</definedName>
    <definedName name="moi" localSheetId="6">{"'Sheet1'!$L$16"}</definedName>
    <definedName name="moi" localSheetId="7">{"'Sheet1'!$L$16"}</definedName>
    <definedName name="moi" localSheetId="8">{"'Sheet1'!$L$16"}</definedName>
    <definedName name="moi" localSheetId="5">{"'Sheet1'!$L$16"}</definedName>
    <definedName name="moi">{"'Sheet1'!$L$16"}</definedName>
    <definedName name="n" localSheetId="6">{"'Sheet1'!$L$16"}</definedName>
    <definedName name="n" localSheetId="7">{"'Sheet1'!$L$16"}</definedName>
    <definedName name="n" localSheetId="8">{"'Sheet1'!$L$16"}</definedName>
    <definedName name="n" localSheetId="5">{"'Sheet1'!$L$16"}</definedName>
    <definedName name="n">{"'Sheet1'!$L$16"}</definedName>
    <definedName name="PAIII_" localSheetId="6">{"'Sheet1'!$L$16"}</definedName>
    <definedName name="PAIII_" localSheetId="7">{"'Sheet1'!$L$16"}</definedName>
    <definedName name="PAIII_" localSheetId="8">{"'Sheet1'!$L$16"}</definedName>
    <definedName name="PAIII_" localSheetId="5">{"'Sheet1'!$L$16"}</definedName>
    <definedName name="PAIII_">{"'Sheet1'!$L$16"}</definedName>
    <definedName name="PMS" localSheetId="6">{"'Sheet1'!$L$16"}</definedName>
    <definedName name="PMS" localSheetId="7">{"'Sheet1'!$L$16"}</definedName>
    <definedName name="PMS" localSheetId="8">{"'Sheet1'!$L$16"}</definedName>
    <definedName name="PMS" localSheetId="5">{"'Sheet1'!$L$16"}</definedName>
    <definedName name="PMS">{"'Sheet1'!$L$16"}</definedName>
    <definedName name="_xlnm.Print_Area" localSheetId="6">'PII-Du an dau tu-dc'!$A$1:$K$41</definedName>
    <definedName name="_xlnm.Print_Area" localSheetId="7">'PL01A_Nguon (PA cũ)'!$A$1:$I$24</definedName>
    <definedName name="_xlnm.Print_Area" localSheetId="8">'PL01B_DMDA Trong diem (PA cũ)'!$A$1:$I$31</definedName>
    <definedName name="_xlnm.Print_Area" localSheetId="5">'PLI_DA nguon-dc'!$A$1:$X$43</definedName>
    <definedName name="_xlnm.Print_Titles" localSheetId="6">'PII-Du an dau tu-dc'!$3:$6</definedName>
    <definedName name="_xlnm.Print_Titles" localSheetId="7">'PL01A_Nguon (PA cũ)'!$4:$4</definedName>
    <definedName name="_xlnm.Print_Titles" localSheetId="8">'PL01B_DMDA Trong diem (PA cũ)'!$4:$5</definedName>
    <definedName name="_xlnm.Print_Titles" localSheetId="5">'PLI_DA nguon-dc'!$3:$7</definedName>
    <definedName name="rate">14000</definedName>
    <definedName name="S.dinh">640</definedName>
    <definedName name="Spanner_Auto_File">"C:\My Documents\tinh cdo.x2a"</definedName>
    <definedName name="t" localSheetId="6">{"'Sheet1'!$L$16"}</definedName>
    <definedName name="t" localSheetId="7">{"'Sheet1'!$L$16"}</definedName>
    <definedName name="t" localSheetId="8">{"'Sheet1'!$L$16"}</definedName>
    <definedName name="t" localSheetId="5">{"'Sheet1'!$L$16"}</definedName>
    <definedName name="t">{"'Sheet1'!$L$16"}</definedName>
    <definedName name="Tang">100</definedName>
    <definedName name="TaxTV">10%</definedName>
    <definedName name="TaxXL">5%</definedName>
    <definedName name="tha" localSheetId="6">{"'Sheet1'!$L$16"}</definedName>
    <definedName name="tha" localSheetId="7">{"'Sheet1'!$L$16"}</definedName>
    <definedName name="tha" localSheetId="8">{"'Sheet1'!$L$16"}</definedName>
    <definedName name="tha" localSheetId="5">{"'Sheet1'!$L$16"}</definedName>
    <definedName name="tha">{"'Sheet1'!$L$16"}</definedName>
    <definedName name="thepma">10500</definedName>
    <definedName name="thue">6</definedName>
    <definedName name="Tiepdiama">9500</definedName>
    <definedName name="ttttt" localSheetId="6">{"'Sheet1'!$L$16"}</definedName>
    <definedName name="ttttt" localSheetId="7">{"'Sheet1'!$L$16"}</definedName>
    <definedName name="ttttt" localSheetId="8">{"'Sheet1'!$L$16"}</definedName>
    <definedName name="ttttt" localSheetId="5">{"'Sheet1'!$L$16"}</definedName>
    <definedName name="ttttt">{"'Sheet1'!$L$16"}</definedName>
    <definedName name="TTTTTTTTT" localSheetId="6">{"'Sheet1'!$L$16"}</definedName>
    <definedName name="TTTTTTTTT" localSheetId="7">{"'Sheet1'!$L$16"}</definedName>
    <definedName name="TTTTTTTTT" localSheetId="8">{"'Sheet1'!$L$16"}</definedName>
    <definedName name="TTTTTTTTT" localSheetId="5">{"'Sheet1'!$L$16"}</definedName>
    <definedName name="TTTTTTTTT">{"'Sheet1'!$L$16"}</definedName>
    <definedName name="ttttttttttt" localSheetId="6">{"'Sheet1'!$L$16"}</definedName>
    <definedName name="ttttttttttt" localSheetId="7">{"'Sheet1'!$L$16"}</definedName>
    <definedName name="ttttttttttt" localSheetId="8">{"'Sheet1'!$L$16"}</definedName>
    <definedName name="ttttttttttt" localSheetId="5">{"'Sheet1'!$L$16"}</definedName>
    <definedName name="ttttttttttt">{"'Sheet1'!$L$16"}</definedName>
    <definedName name="tuyennhanh" localSheetId="6">{"'Sheet1'!$L$16"}</definedName>
    <definedName name="tuyennhanh" localSheetId="7">{"'Sheet1'!$L$16"}</definedName>
    <definedName name="tuyennhanh" localSheetId="8">{"'Sheet1'!$L$16"}</definedName>
    <definedName name="tuyennhanh" localSheetId="5">{"'Sheet1'!$L$16"}</definedName>
    <definedName name="tuyennhanh">{"'Sheet1'!$L$16"}</definedName>
    <definedName name="u" localSheetId="6">{"'Sheet1'!$L$16"}</definedName>
    <definedName name="u" localSheetId="7">{"'Sheet1'!$L$16"}</definedName>
    <definedName name="u" localSheetId="8">{"'Sheet1'!$L$16"}</definedName>
    <definedName name="u" localSheetId="5">{"'Sheet1'!$L$16"}</definedName>
    <definedName name="u">{"'Sheet1'!$L$16"}</definedName>
    <definedName name="ư" localSheetId="6">{"'Sheet1'!$L$16"}</definedName>
    <definedName name="ư" localSheetId="7">{"'Sheet1'!$L$16"}</definedName>
    <definedName name="ư" localSheetId="8">{"'Sheet1'!$L$16"}</definedName>
    <definedName name="ư" localSheetId="5">{"'Sheet1'!$L$16"}</definedName>
    <definedName name="ư">{"'Sheet1'!$L$16"}</definedName>
    <definedName name="v" localSheetId="6">{"'Sheet1'!$L$16"}</definedName>
    <definedName name="v" localSheetId="7">{"'Sheet1'!$L$16"}</definedName>
    <definedName name="v" localSheetId="8">{"'Sheet1'!$L$16"}</definedName>
    <definedName name="v" localSheetId="5">{"'Sheet1'!$L$16"}</definedName>
    <definedName name="v">{"'Sheet1'!$L$16"}</definedName>
    <definedName name="VAÄT_LIEÄU">"nhandongia"</definedName>
    <definedName name="vcoto" localSheetId="6">{"'Sheet1'!$L$16"}</definedName>
    <definedName name="vcoto" localSheetId="7">{"'Sheet1'!$L$16"}</definedName>
    <definedName name="vcoto" localSheetId="8">{"'Sheet1'!$L$16"}</definedName>
    <definedName name="vcoto" localSheetId="5">{"'Sheet1'!$L$16"}</definedName>
    <definedName name="vcoto">{"'Sheet1'!$L$16"}</definedName>
    <definedName name="Viet" localSheetId="6">{"'Sheet1'!$L$16"}</definedName>
    <definedName name="Viet" localSheetId="7">{"'Sheet1'!$L$16"}</definedName>
    <definedName name="Viet" localSheetId="8">{"'Sheet1'!$L$16"}</definedName>
    <definedName name="Viet" localSheetId="5">{"'Sheet1'!$L$16"}</definedName>
    <definedName name="Viet">{"'Sheet1'!$L$16"}</definedName>
    <definedName name="WIRE1">5</definedName>
    <definedName name="XBCNCKT">5600</definedName>
    <definedName name="XCCT">0.5</definedName>
    <definedName name="xls" localSheetId="6">{"'Sheet1'!$L$16"}</definedName>
    <definedName name="xls" localSheetId="7">{"'Sheet1'!$L$16"}</definedName>
    <definedName name="xls" localSheetId="8">{"'Sheet1'!$L$16"}</definedName>
    <definedName name="xls" localSheetId="5">{"'Sheet1'!$L$16"}</definedName>
    <definedName name="xls">{"'Sheet1'!$L$16"}</definedName>
    <definedName name="xlttbninh" localSheetId="6">{"'Sheet1'!$L$16"}</definedName>
    <definedName name="xlttbninh" localSheetId="7">{"'Sheet1'!$L$16"}</definedName>
    <definedName name="xlttbninh" localSheetId="8">{"'Sheet1'!$L$16"}</definedName>
    <definedName name="xlttbninh" localSheetId="5">{"'Sheet1'!$L$16"}</definedName>
    <definedName name="xlttbninh">{"'Sheet1'!$L$16"}</definedName>
    <definedName name="XTKKTTC">7500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29" l="1"/>
  <c r="H33" i="129"/>
  <c r="E17" i="129"/>
  <c r="E9" i="129"/>
  <c r="P43" i="130"/>
  <c r="P42" i="130"/>
  <c r="P41" i="130"/>
  <c r="P40" i="130"/>
  <c r="P39" i="130"/>
  <c r="P25" i="130"/>
  <c r="P24" i="130"/>
  <c r="P22" i="130"/>
  <c r="P23" i="130"/>
  <c r="P21" i="130"/>
  <c r="P20" i="130"/>
  <c r="P37" i="130"/>
  <c r="P36" i="130" s="1"/>
  <c r="P18" i="130"/>
  <c r="P17" i="130"/>
  <c r="P16" i="130"/>
  <c r="F31" i="129"/>
  <c r="F30" i="129" s="1"/>
  <c r="E31" i="129"/>
  <c r="E30" i="129" s="1"/>
  <c r="D31" i="129"/>
  <c r="D30" i="129" s="1"/>
  <c r="J28" i="129"/>
  <c r="I28" i="129"/>
  <c r="H28" i="129"/>
  <c r="F28" i="129"/>
  <c r="E28" i="129"/>
  <c r="D28" i="129"/>
  <c r="J22" i="129"/>
  <c r="H22" i="129"/>
  <c r="F22" i="129"/>
  <c r="D22" i="129"/>
  <c r="O38" i="130"/>
  <c r="N38" i="130"/>
  <c r="O36" i="130"/>
  <c r="N36" i="130"/>
  <c r="O19" i="130"/>
  <c r="N19" i="130"/>
  <c r="O11" i="130"/>
  <c r="N11" i="130"/>
  <c r="D36" i="130"/>
  <c r="E36" i="130"/>
  <c r="E35" i="130" s="1"/>
  <c r="F36" i="130"/>
  <c r="F35" i="130" s="1"/>
  <c r="G36" i="130"/>
  <c r="G35" i="130" s="1"/>
  <c r="G8" i="130" s="1"/>
  <c r="H36" i="130"/>
  <c r="H35" i="130" s="1"/>
  <c r="I36" i="130"/>
  <c r="I35" i="130" s="1"/>
  <c r="J36" i="130"/>
  <c r="J35" i="130" s="1"/>
  <c r="K36" i="130"/>
  <c r="K35" i="130" s="1"/>
  <c r="L36" i="130"/>
  <c r="L35" i="130" s="1"/>
  <c r="Q36" i="130"/>
  <c r="R36" i="130"/>
  <c r="S36" i="130"/>
  <c r="T36" i="130"/>
  <c r="U36" i="130"/>
  <c r="V36" i="130"/>
  <c r="W36" i="130"/>
  <c r="J24" i="129"/>
  <c r="I24" i="129"/>
  <c r="I17" i="129" s="1"/>
  <c r="H24" i="129"/>
  <c r="F24" i="129"/>
  <c r="D24" i="129"/>
  <c r="J12" i="129"/>
  <c r="J9" i="129" s="1"/>
  <c r="I12" i="129"/>
  <c r="I9" i="129" s="1"/>
  <c r="H12" i="129"/>
  <c r="H9" i="129" s="1"/>
  <c r="F12" i="129"/>
  <c r="F9" i="129" s="1"/>
  <c r="D12" i="129"/>
  <c r="D9" i="129" s="1"/>
  <c r="W38" i="130"/>
  <c r="V38" i="130"/>
  <c r="U38" i="130"/>
  <c r="T38" i="130"/>
  <c r="S38" i="130"/>
  <c r="R38" i="130"/>
  <c r="Q38" i="130"/>
  <c r="D38" i="130"/>
  <c r="W29" i="130"/>
  <c r="V29" i="130"/>
  <c r="U29" i="130"/>
  <c r="T29" i="130"/>
  <c r="S29" i="130"/>
  <c r="R29" i="130"/>
  <c r="Q29" i="130"/>
  <c r="P29" i="130"/>
  <c r="O29" i="130"/>
  <c r="N29" i="130"/>
  <c r="L29" i="130"/>
  <c r="K29" i="130"/>
  <c r="J29" i="130"/>
  <c r="I29" i="130"/>
  <c r="H29" i="130"/>
  <c r="G29" i="130"/>
  <c r="F29" i="130"/>
  <c r="E29" i="130"/>
  <c r="D29" i="130"/>
  <c r="W27" i="130"/>
  <c r="V27" i="130"/>
  <c r="U27" i="130"/>
  <c r="T27" i="130"/>
  <c r="S27" i="130"/>
  <c r="R27" i="130"/>
  <c r="Q27" i="130"/>
  <c r="P27" i="130"/>
  <c r="O27" i="130"/>
  <c r="N27" i="130"/>
  <c r="L27" i="130"/>
  <c r="K27" i="130"/>
  <c r="J27" i="130"/>
  <c r="I27" i="130"/>
  <c r="H27" i="130"/>
  <c r="G27" i="130"/>
  <c r="F27" i="130"/>
  <c r="E27" i="130"/>
  <c r="D27" i="130"/>
  <c r="U19" i="130"/>
  <c r="T19" i="130"/>
  <c r="S19" i="130"/>
  <c r="R19" i="130"/>
  <c r="Q19" i="130"/>
  <c r="L19" i="130"/>
  <c r="K19" i="130"/>
  <c r="J19" i="130"/>
  <c r="I19" i="130"/>
  <c r="H19" i="130"/>
  <c r="G19" i="130"/>
  <c r="F19" i="130"/>
  <c r="E19" i="130"/>
  <c r="D19" i="130"/>
  <c r="W11" i="130"/>
  <c r="W10" i="130" s="1"/>
  <c r="V11" i="130"/>
  <c r="V10" i="130" s="1"/>
  <c r="U11" i="130"/>
  <c r="T11" i="130"/>
  <c r="S11" i="130"/>
  <c r="R11" i="130"/>
  <c r="Q11" i="130"/>
  <c r="L11" i="130"/>
  <c r="K11" i="130"/>
  <c r="J11" i="130"/>
  <c r="I11" i="130"/>
  <c r="H11" i="130"/>
  <c r="G11" i="130"/>
  <c r="F11" i="130"/>
  <c r="E11" i="130"/>
  <c r="D11" i="130"/>
  <c r="E31" i="132"/>
  <c r="E30" i="132" s="1"/>
  <c r="G30" i="132"/>
  <c r="F30" i="132"/>
  <c r="L29" i="132"/>
  <c r="G29" i="132"/>
  <c r="G28" i="132" s="1"/>
  <c r="E28" i="132"/>
  <c r="E27" i="132"/>
  <c r="E25" i="132" s="1"/>
  <c r="L26" i="132"/>
  <c r="G26" i="132"/>
  <c r="G25" i="132" s="1"/>
  <c r="G24" i="132"/>
  <c r="G23" i="132"/>
  <c r="G22" i="132"/>
  <c r="G21" i="132" s="1"/>
  <c r="E21" i="132"/>
  <c r="E20" i="132"/>
  <c r="E18" i="132" s="1"/>
  <c r="A20" i="132"/>
  <c r="A22" i="132" s="1"/>
  <c r="A23" i="132" s="1"/>
  <c r="A24" i="132" s="1"/>
  <c r="A26" i="132" s="1"/>
  <c r="A27" i="132" s="1"/>
  <c r="A29" i="132" s="1"/>
  <c r="A31" i="132" s="1"/>
  <c r="G19" i="132"/>
  <c r="G18" i="132" s="1"/>
  <c r="G17" i="132"/>
  <c r="G16" i="132"/>
  <c r="G15" i="132"/>
  <c r="G14" i="132"/>
  <c r="G13" i="132"/>
  <c r="N12" i="132"/>
  <c r="G12" i="132"/>
  <c r="G11" i="132"/>
  <c r="G10" i="132"/>
  <c r="G9" i="132"/>
  <c r="A9" i="132"/>
  <c r="A10" i="132" s="1"/>
  <c r="A11" i="132" s="1"/>
  <c r="A12" i="132" s="1"/>
  <c r="A13" i="132" s="1"/>
  <c r="E8" i="132"/>
  <c r="E7" i="132" s="1"/>
  <c r="F7" i="132"/>
  <c r="F6" i="132" s="1"/>
  <c r="D17" i="129" l="1"/>
  <c r="D8" i="129" s="1"/>
  <c r="D7" i="129" s="1"/>
  <c r="H17" i="129"/>
  <c r="F17" i="129"/>
  <c r="J17" i="129"/>
  <c r="J8" i="129" s="1"/>
  <c r="J7" i="129" s="1"/>
  <c r="P38" i="130"/>
  <c r="P35" i="130" s="1"/>
  <c r="P19" i="130"/>
  <c r="P11" i="130"/>
  <c r="N35" i="130"/>
  <c r="H10" i="130"/>
  <c r="O35" i="130"/>
  <c r="N10" i="130"/>
  <c r="N9" i="130" s="1"/>
  <c r="N8" i="130" s="1"/>
  <c r="O10" i="130"/>
  <c r="O9" i="130" s="1"/>
  <c r="E8" i="129"/>
  <c r="E7" i="129" s="1"/>
  <c r="I8" i="129"/>
  <c r="I7" i="129" s="1"/>
  <c r="F8" i="129"/>
  <c r="F7" i="129" s="1"/>
  <c r="H8" i="129"/>
  <c r="H7" i="129" s="1"/>
  <c r="S35" i="130"/>
  <c r="Q35" i="130"/>
  <c r="W35" i="130"/>
  <c r="U35" i="130"/>
  <c r="D10" i="130"/>
  <c r="V35" i="130"/>
  <c r="N26" i="130"/>
  <c r="T10" i="130"/>
  <c r="R35" i="130"/>
  <c r="L10" i="130"/>
  <c r="V26" i="130"/>
  <c r="V9" i="130" s="1"/>
  <c r="I26" i="130"/>
  <c r="U26" i="130"/>
  <c r="L26" i="130"/>
  <c r="O26" i="130"/>
  <c r="K10" i="130"/>
  <c r="H26" i="130"/>
  <c r="H9" i="130" s="1"/>
  <c r="H8" i="130" s="1"/>
  <c r="G26" i="130"/>
  <c r="S26" i="130"/>
  <c r="T26" i="130"/>
  <c r="I10" i="130"/>
  <c r="U10" i="130"/>
  <c r="E26" i="130"/>
  <c r="Q26" i="130"/>
  <c r="F26" i="130"/>
  <c r="R26" i="130"/>
  <c r="J10" i="130"/>
  <c r="J26" i="130"/>
  <c r="D35" i="130"/>
  <c r="G10" i="130"/>
  <c r="S10" i="130"/>
  <c r="K26" i="130"/>
  <c r="W26" i="130"/>
  <c r="W9" i="130" s="1"/>
  <c r="P26" i="130"/>
  <c r="D26" i="130"/>
  <c r="T35" i="130"/>
  <c r="E10" i="130"/>
  <c r="Q10" i="130"/>
  <c r="F10" i="130"/>
  <c r="R10" i="130"/>
  <c r="G7" i="132"/>
  <c r="G6" i="132" s="1"/>
  <c r="L8" i="132" s="1"/>
  <c r="E6" i="132"/>
  <c r="H34" i="131"/>
  <c r="D34" i="131"/>
  <c r="H31" i="131"/>
  <c r="H30" i="131"/>
  <c r="A30" i="131"/>
  <c r="A31" i="131" s="1"/>
  <c r="A22" i="131" s="1"/>
  <c r="A23" i="131" s="1"/>
  <c r="A24" i="131" s="1"/>
  <c r="H29" i="131"/>
  <c r="D29" i="131"/>
  <c r="H28" i="131"/>
  <c r="F24" i="131"/>
  <c r="H24" i="131" s="1"/>
  <c r="F23" i="131"/>
  <c r="H23" i="131" s="1"/>
  <c r="F22" i="131"/>
  <c r="H22" i="131" s="1"/>
  <c r="F21" i="131"/>
  <c r="H21" i="131" s="1"/>
  <c r="F20" i="131"/>
  <c r="H20" i="131" s="1"/>
  <c r="F19" i="131"/>
  <c r="H19" i="131" s="1"/>
  <c r="G18" i="131"/>
  <c r="D18" i="131"/>
  <c r="C18" i="131"/>
  <c r="A17" i="131"/>
  <c r="H15" i="131"/>
  <c r="F15" i="131" s="1"/>
  <c r="D15" i="131"/>
  <c r="C15" i="131"/>
  <c r="F14" i="131"/>
  <c r="H14" i="131" s="1"/>
  <c r="F13" i="131"/>
  <c r="H13" i="131" s="1"/>
  <c r="F12" i="131"/>
  <c r="H12" i="131" s="1"/>
  <c r="F11" i="131"/>
  <c r="H11" i="131" s="1"/>
  <c r="F10" i="131"/>
  <c r="F9" i="131"/>
  <c r="H9" i="131" s="1"/>
  <c r="F8" i="131"/>
  <c r="H8" i="131" s="1"/>
  <c r="A8" i="131"/>
  <c r="A9" i="131" s="1"/>
  <c r="A10" i="131" s="1"/>
  <c r="A11" i="131" s="1"/>
  <c r="A12" i="131" s="1"/>
  <c r="A13" i="131" s="1"/>
  <c r="A14" i="131" s="1"/>
  <c r="F7" i="131"/>
  <c r="H7" i="131" s="1"/>
  <c r="G6" i="131"/>
  <c r="D6" i="131"/>
  <c r="C6" i="131"/>
  <c r="C5" i="131" s="1"/>
  <c r="O8" i="130" l="1"/>
  <c r="P10" i="130"/>
  <c r="P9" i="130" s="1"/>
  <c r="P8" i="130" s="1"/>
  <c r="S9" i="130"/>
  <c r="S8" i="130" s="1"/>
  <c r="T9" i="130"/>
  <c r="W8" i="130"/>
  <c r="V8" i="130"/>
  <c r="L9" i="130"/>
  <c r="L8" i="130" s="1"/>
  <c r="D9" i="130"/>
  <c r="D8" i="130" s="1"/>
  <c r="K9" i="130"/>
  <c r="K8" i="130" s="1"/>
  <c r="U9" i="130"/>
  <c r="U8" i="130" s="1"/>
  <c r="I9" i="130"/>
  <c r="I8" i="130" s="1"/>
  <c r="Q9" i="130"/>
  <c r="Q8" i="130" s="1"/>
  <c r="E9" i="130"/>
  <c r="E8" i="130" s="1"/>
  <c r="J9" i="130"/>
  <c r="J8" i="130" s="1"/>
  <c r="R9" i="130"/>
  <c r="R8" i="130" s="1"/>
  <c r="T8" i="130"/>
  <c r="F9" i="130"/>
  <c r="F8" i="130" s="1"/>
  <c r="G5" i="131"/>
  <c r="D5" i="131"/>
  <c r="F6" i="131"/>
  <c r="H18" i="131"/>
  <c r="H10" i="131"/>
  <c r="H6" i="131" s="1"/>
  <c r="F18" i="131"/>
  <c r="F5" i="131" l="1"/>
  <c r="H5" i="131"/>
  <c r="J28" i="131" s="1"/>
  <c r="J7" i="131"/>
</calcChain>
</file>

<file path=xl/sharedStrings.xml><?xml version="1.0" encoding="utf-8"?>
<sst xmlns="http://schemas.openxmlformats.org/spreadsheetml/2006/main" count="384" uniqueCount="271">
  <si>
    <t>I</t>
  </si>
  <si>
    <t>II</t>
  </si>
  <si>
    <t>III</t>
  </si>
  <si>
    <t>STT</t>
  </si>
  <si>
    <t>IV</t>
  </si>
  <si>
    <t>Ghi chú</t>
  </si>
  <si>
    <t>Tổng</t>
  </si>
  <si>
    <t>ĐVT: Triệu đồng</t>
  </si>
  <si>
    <t>Danh mục dự án</t>
  </si>
  <si>
    <t>Sự cần thiết đầu tư</t>
  </si>
  <si>
    <t>Thời gian thực hiện</t>
  </si>
  <si>
    <t>Cải tạo vỉa hè, thoát nước, điện chiếu sáng QL47 cũ đoạn từ đường Quốc lộ 1A cũ đến cầu vượt đường tránh QL1A, thành phố Thanh Hóa</t>
  </si>
  <si>
    <t>Chiều dài khoảng 3,6km gồm: Lát vỉa hè bằng đá, xây dựng mới hệ thống thoát nước 2 bên đường, điện chiếu sáng công cộng</t>
  </si>
  <si>
    <t>Chiều dài tuyến L= 650,0m; xây dựng hệ thống thoát nước, cây xanh, vỉa hè, điện chiếu sáng; bề rộng nền đường 28,5m, rộng mặt đường 10,5</t>
  </si>
  <si>
    <t>Quy mô</t>
  </si>
  <si>
    <t>Tổng mức đầu tư</t>
  </si>
  <si>
    <t>Đầu tư nâng cấp mở rộng Đại lộ Lê Lợi, đoạn từ ngã tư Phú Sơn đến cầu Đống, thành phố Thanh Hóa</t>
  </si>
  <si>
    <t>Chiều dài tuyến 1,53km. Nền đường 34,0m; mặt đường 2x10,5m=21,0m; vỉa hè 2x5,0m=10,0m; phân cách 3,0m</t>
  </si>
  <si>
    <t>Theo tờ trình số 639/TTr-UBND ngày 02/7/2021</t>
  </si>
  <si>
    <t>đề án chống ùn tắc</t>
  </si>
  <si>
    <t>Đoạn 1: Từ đường Đội Cung, cắt ngang qua đường Trường Thi (ngõ 113 đường Trường Thi) để kết nối với đường Lò Chum (ngõ 146 đường Lò Chum)</t>
  </si>
  <si>
    <t>Chiều dài tuyến khoảng 180m, mặt đường 10,5m, bề rộng vỉa hè từ 2,0-5,0m</t>
  </si>
  <si>
    <t>Chiều dài tuyến 1,0km;  mặt đường 10,5m; chiều rộng vỉa hè mỗi bên 2,0÷5,0m</t>
  </si>
  <si>
    <t>Đoạn 3: Từ đường Tống Duy Tân giao với Mai An Tiêm để kết nối với khu đô thị xanh phường Đông Vệ</t>
  </si>
  <si>
    <t>Chiều dài tuyến khoảng 200m, mặt đường 10,5m, bề rộng vỉa hè từ 2,0-5,0m</t>
  </si>
  <si>
    <t>Quy hoạch chung thành phố</t>
  </si>
  <si>
    <t>Đường nối đường CSEDP với khu đô thị Đông Hương (từ nút giao đường CSEDP với QL 47 đến MBQH 3241)</t>
  </si>
  <si>
    <t>Chiều dài tuyến khoảng  L = 450,0m, gồm:
- Đường có mặt cắt ngang: Bnền¬= 24,0m; Bmặt  = 12,0m; Bhè = 6,0x2=12,0m.
 - Công trình cầu qua sông Thống Nhất: Kết cấu bê tông cốt thép dự ứng lực, móng cọc khoan nhồi; chiều dài cầu L = 60,0m; bề rộng cầu 24m.</t>
  </si>
  <si>
    <t>Tuyến đường Âu Cơ, thành phố Thanh Hóa (đoạn từ MBQH khu dân cư tái định cư phường Đông Vệ MBQH số 790 đến đường Lê Thánh Tông và đoạn từ đường CSEDP đến MBQH khu dân cư tái định cư Quảng Thành số 3446</t>
  </si>
  <si>
    <t>Lĩnh vực văn hóa</t>
  </si>
  <si>
    <t>Công viên Hội An</t>
  </si>
  <si>
    <t>Cải tạo, nâng cấp hệ thống hạ tầng kỹ thuật khuôn viên công viên Hội An như: đường giao thông nội bộ, cấp thoát nước, điện chiếu sáng trang trí, cây xanh, thảm cỏ, thiết bị thể dục thể thao,…</t>
  </si>
  <si>
    <t>Cung văn hóa thiếu nhi thành phố Thanh Hóa</t>
  </si>
  <si>
    <t>Đầu tư cung văn hóa thiếu nhi 7 tầng; khối nhà 03 tầng Nhà thi đấu có khán đài 300 chỗ ngồi; 02 Sân bóng đá mini 07 người; 02 sân bóng rổ; 01 sân Tennis; 01 khu bể bơi tập luyện và các hạng mục phụ trợ.</t>
  </si>
  <si>
    <t>Xây dựng trạm bơm tiêu Bến Ngự</t>
  </si>
  <si>
    <t>Trạm bơm tiêu Bến Ngự (XD tại vị trí âu Bến Ngự); Dự kiến quy mô công suất 5 máy x 2.300 m3/h  (loại máy HTĐ-2.300), diện tích tiêu hỗ trợ là 5.876 ha, chủ động bơm tiêu vơi ra sông Mã chống ngập cục bộ các phường phía Bắc thành phố Thanh Hóa (gồm các phường, xã: Nam Ngạn,Trường Thi, Đông Thọ, Đông Cương, Đông Lĩnh, Thiệu Dương và Thiệu Khánh) và một phần diện tích của huyện Thiệu Hóa, khi âu Bến Ngự đóng do mực nước sông Mã lên cao; Trục tiêu chính sông Bến Ngự, sông Thọ Hạc.</t>
  </si>
  <si>
    <t>Trong đó</t>
  </si>
  <si>
    <t>NS tỉnh</t>
  </si>
  <si>
    <t>NS TP</t>
  </si>
  <si>
    <t>Hoàn thiện tuyến đường vành đai số 1 thành phố Thanh Hóa</t>
  </si>
  <si>
    <t>Chiều dài tuyến khoảng 1.290m với chiều rộng mặt đường 2x10,5=21,0m; bề rộng giải phân cách 7,0m; bề rộng vỉa hè 2x5,5m=11,0m; được chia làm các đoạn:
- Đoạn 1: Chiều dài 320m từ MBQH 790 đến đường Lê Thánh Tông, phường Đông Vệ
- Đoạn 2: Chiều dài 610m từ nút giao với đường CSEDP đến MBQH số 3446 khu dân cư tái định cư Quảng Thành.</t>
  </si>
  <si>
    <t>Thuộc đề án chống ùn tắc giao thông</t>
  </si>
  <si>
    <t>Lĩnh vực chống ngập úng</t>
  </si>
  <si>
    <t>Lĩnh vực đô thị thông minh</t>
  </si>
  <si>
    <t>Dự án xây dựng thành phố Thanh Hóa trở thành đô thị thông minh</t>
  </si>
  <si>
    <t>Xây dựng thành phố Thanh Hóa trở thành đô thị thông minh, giai đoạn 2021 - 2025</t>
  </si>
  <si>
    <t>V</t>
  </si>
  <si>
    <t>Chiều dài L= 2,8km; hoàn thiện mặt cắt lòng đường 14,0m; lát hè, thoát nước, điện chiếu sáng</t>
  </si>
  <si>
    <t>6.1</t>
  </si>
  <si>
    <t>6.2</t>
  </si>
  <si>
    <t>6.3</t>
  </si>
  <si>
    <t>Hoàn thiện hệ thống giao thông theo quy hoạch được phê duyệt, kết nối đồng bộ hạ tầng giao thông, tạo điều kiện thu hút đầu tư để phát triển đô thị</t>
  </si>
  <si>
    <t>Kết nối đồng bộ hạ tầng giao thông, chỉnh trang đô thị, từng bước nâng cao chất lượng cuộc sống cho nhân dân</t>
  </si>
  <si>
    <t>Hoàn thiện hệ thống giao thông theo quy hoạch được phê duyệt, kết nối đồng bộ hạ tầng giao thông, tạo điều kiện thuận lợi cho việc đi lại của nhân dân</t>
  </si>
  <si>
    <t>Kết nối các tuyến giao thông quan trọng trong tỉnh. Tăng cường khả năng kết nối và tạo điều kiện thuận lợi cho giao thông đi lại giữa các vùng trong khu vực với Cảng hàng không Thọ Xuân</t>
  </si>
  <si>
    <t>Chỉnh trang đô thị, sớm giải phóng được nút thắt đoạn từ đường Tâm Nam đến đại lộ Nam Sông Mã, tạo điều kiện thuận lợi cho việc đi lại phát triển du lịch Hàm Rồng - Sông Mã, cũng như kết nối với khu Công viên tưởng niệm các giáo viên và học sinh đang được đầu tư, nghĩa trang liệt sĩ Hàm Rồng...</t>
  </si>
  <si>
    <t>Hoàn thiện thiết chế văn hóa, đảm bảo tiêu chí đô thị loại I thành phố Thanh Hóa.</t>
  </si>
  <si>
    <t>Hoàn thiện quy hoạch được duyệt, đảm bảo mỹ quan đô thị, hình thành lá phổi xanh cho thành phố, tạo không gian, xanh sạch đẹp, điểm vui chơi giải trí công cộng cho nhân dân, góp phần nâng cao chất lượng cuộc sống</t>
  </si>
  <si>
    <t>Đảm bảo mỹ quan đô thị, hoàn hiện hệ thống hạ tầng kỹ thuật, giúp tiêu thoát nước, chống ngập úng cho khu vực nội thành và các khu vực lân cận.</t>
  </si>
  <si>
    <t>Chỉnh trang, cải tạo hệ thống sông trên địa bàn thành phố Thanh Hóa</t>
  </si>
  <si>
    <t>Đảm bảo mỹ quan đô thị, hoàn hiện hệ thống hạ tầng kỹ thuật, giúp tiêu thoát nước, chống ngập úng khi xảy ra mưa, lũ lụt cho thành phố và các khu vực lân cận.</t>
  </si>
  <si>
    <t>Đoạn 2: Từ đường Lò Chum (ngõ 146 Lò Chum) đi Mai An Tiêm đến giao với Đại lộ Lê Lợi tại cầu Đông Hương</t>
  </si>
  <si>
    <t>Hoàn thiện hệ thống giao thông theo quy hoạch được phê duyệt, kết nối đồng bộ hạ tầng giao thông, tạo điều kiện thuận lợi cho việc đi lại của nhân dân và kết nối các khu đô thị phía Nam với trung tâm thành phố..</t>
  </si>
  <si>
    <t>Hoàn thiện hệ thống giao thông theo quy hoạch được phê duyệt, kết nối đồng bộ hạ tầng giao thông, tạo điều kiện thuận lợi cho việc đi lại của nhân dân và kết nối các khu đô thị phía Nam với khu đô thị mới trung tâm thành phố.</t>
  </si>
  <si>
    <t>Nâng cao hiệu quả trong công tác quản lý, phát triển các dịch vụ đô thị và nâng cao chất lượng cuộc sống người dân, theo đúng quan điểm lấy người dân làm trung tâm và chủ trương của Đảng, Nhà nước là chủ động tham gia cuộc Cách mạng công nghiệp lần thứ tư, góp phần thúc đẩy phát triển kinh tế - xã hội</t>
  </si>
  <si>
    <t>Chỉnh trang, cải tạo hệ thống sông trên địa bàn thành phố Thanh Hóa, gồm: Sông Nhà Lê, sông Vinh, Sông Quảng Châu, sông Hạc, sông Bến Ngự; với các hạng mục như kè, gia cố bờ sông, nạo vét lòng sông tại những vị trí ách tắc dòng chảy</t>
  </si>
  <si>
    <t>VI</t>
  </si>
  <si>
    <t>Hoàn thiệntuyến đường vành đai số 1 thành phố Thanh Hóa, kết nối đồng bộ hạ tầng giao thông, tạo điều kiện thu hút đầu tư để phát triển đô thị và thực hiện đề án chống ùn tắc giao thông đã được phê duyệt</t>
  </si>
  <si>
    <t>Công trình giao thông kết nối</t>
  </si>
  <si>
    <t>DANH MỤC CÁC DỰ ÁN TRỌNG ĐIỂM TRÊN ĐỊA BÀN THÀNH PHỐ GIAI ĐOẠN 2021 - 2030 
SỬ DỤNG NGUỒN KHAI THÁC QUỸ ĐẤT ĐƯỢC ĐIỀU TIẾT 100% VỀ NGÂN SÁCH THÀNH PHỐ</t>
  </si>
  <si>
    <t>Đường Trường Thi, Trần Hưng Đạo đoạn từ QL1A cũ đến Đại lộ Nam Sông Mã, thành phố Thanh Hóa</t>
  </si>
  <si>
    <t>Cải tạo, nâng cấp đường Phan Bội Châu đoạn từ đường Lê Quý Đôn đến đại lộ Đông Tây</t>
  </si>
  <si>
    <t>2022-2025</t>
  </si>
  <si>
    <t>Đại lộ Nam Sông Mã giai đoạn 2, thành Phố Thanh Hóa (Đoạn từ cầu Hàm Rồng đến giao với Đại lộ Hùng Vương (chân cầu Nguyệt Viên))</t>
  </si>
  <si>
    <t>Từ cầu Hàm Rồng đến giao với Đại lộ Hùng Vương, thành Phố Thanh Hóa với chiều dài tuyến khoảng  L = 3,6km, gồm:
- Đường có mặt cắt ngang: B = 67,0m; bề rộng mặt đường Bmặt =2x18,0=36,0m; bề rộng vỉa hè Bhè = 2x8,0=16,0m; bề rộng giải phân cách Bpc =15,0m; kết cấu mặt đường bê tông nhựa.
- Công trình cầu trên tuyến: Gồm có 01 cầu Bến Ngự: Kết cấu bê tông cốt thép, móng cọc khoan nhồi; chiều dài cầu L = 300,0m; bề rộng cầu 25,0m;
- Hệ thống hạ tầng kỹ thuật: Thoát nước, vỉa hè, cây xanh, điện chiếu sáng, hào kỹ thuật theo quy hoạch.</t>
  </si>
  <si>
    <t>Lĩnh vực thương mại, dịch vụ, du lịch</t>
  </si>
  <si>
    <t>Cải tạo, chỉnh trang các tuyến phố kinh doanh truyền thống (Lê Hoàn, Cao Thắng, Đinh Công Tráng, Phan Chu Trinh …)</t>
  </si>
  <si>
    <t>Cải tạo, nâng cấp hệ thống hạ tầng kỹ thuật như: đường giao thông, thoát nước, điện chiếu sáng trang trí, vỉa hè cây xanh …</t>
  </si>
  <si>
    <t>Cải tạo, chỉnh trang các tuyến phố trở thành các khu phố thương mại sầm uất tạo điều kiện thuận lợi cho kinh doanh, thu hút người dân và du khách tới tham quan mua sắm góp phần đưa thành phố Thanh Hóa trở thành một trong những trung tâm thương mại lớn của khu vực</t>
  </si>
  <si>
    <t>QĐ phê duyệt MBQH</t>
  </si>
  <si>
    <t>Quy mô (m2)</t>
  </si>
  <si>
    <t>Trong đó:</t>
  </si>
  <si>
    <t>Năm 2023</t>
  </si>
  <si>
    <t>Năm 2024</t>
  </si>
  <si>
    <t>Năm 2025</t>
  </si>
  <si>
    <t>Dự án thành phố tổ chức đấu giá</t>
  </si>
  <si>
    <t>HTKT khu dân cư hai bên đường Quốc Lộ 1A đoạn từ cầu Hoàng Long đến tượng đài Thanh niên Xung Phong thành phố Thanh Hóa   (MBQH 1130/UBND-QLĐT ngày 06/7/2010)</t>
  </si>
  <si>
    <t>1130/UBND-QLĐT ngày 6/7/2010</t>
  </si>
  <si>
    <t xml:space="preserve">Hạ tầng kỹ thuật khu tái định cư phường Quảng Thành thành phố Thanh Hóa MBQH 3446/QĐ-UBND ngày 02/05/2018 (điều chỉnh MBQH 1820) </t>
  </si>
  <si>
    <t>3241/QĐ-UBND ngày 07/6/2013</t>
  </si>
  <si>
    <t>3609/QĐ-UBND ngày 07/5/2018</t>
  </si>
  <si>
    <t>HTKT khu dân cư thôn Gia Lộc I, xã Quảng Thịnh, Tp Thanh Hóa (MBQH số 6192/QĐ-UBND ngày 22/7/2015)</t>
  </si>
  <si>
    <t>6193/QĐ-UBND ngày 22/7/2015</t>
  </si>
  <si>
    <t>HTKT Khu dân cư, tái định cư các hộ dân ngoại đê tả sông Mã, phường Tào Xuyên, TPTH (MBQH số 17500/QĐ-UBND ngày 07/10/2016)</t>
  </si>
  <si>
    <t>17500/QĐ-UBND ngày 07/10/2016</t>
  </si>
  <si>
    <t>3938/QĐ-UBND ngày 27/4/2017</t>
  </si>
  <si>
    <t>Đấu thầu dự án có sử dụng đất</t>
  </si>
  <si>
    <t>3900/QĐ-UBND ngày 27/9/2019</t>
  </si>
  <si>
    <t xml:space="preserve">3569/QĐ-UBND ngày 28/8/2020 </t>
  </si>
  <si>
    <t>Khu dân cư đô thị Tây Nam đường CSEDP, phường Quảng Thắng thành phố Thanh Hóa (MBQH kèm theo Quyết định số 380/QĐ-UBND ngày 22/01/2022)</t>
  </si>
  <si>
    <t xml:space="preserve">380/QĐ-UBND ngày 22/01/2020 </t>
  </si>
  <si>
    <t>Khu đô thị mới phường Đông Hương thành phố Thanh Hóa (khu đất thu hồi của Công ty cổ phần SX và TM Cẩm Trướng và Công ty cổ phần BITEXCO)</t>
  </si>
  <si>
    <t xml:space="preserve">Giải phóng mặt bằng Khu trung tâm văn hóa tỉnh Thanh Hóa </t>
  </si>
  <si>
    <t xml:space="preserve">Cầu vượt đường sắt và đường hai đầu cầu thuộc tuyến Đại lộ Đông Tây, thành phố Thanh Hóa </t>
  </si>
  <si>
    <t>Hạ tầng kỹ thuật khu TĐC phường Phú Sơn (MBQH số 73/UB-CN ngày 13/06/2005)</t>
  </si>
  <si>
    <t>Hạ tầng kỹ thuật khu dân cư dịch vụ thương mại phường Đông Hương MBQH 3241 - Giai đoạn 2</t>
  </si>
  <si>
    <t>DANH MỤC CÁC DỰ ÁN TẠO NGUỒN THU ĐẦU TƯ CÁC CÔNG TRÌNH TRỌNG ĐIỂM GIAI ĐOẠN 2022-2025 TRÊN ĐỊA BÀN THÀNH PHỐ THANH HÓA
(ĐIỀU TIẾT 100% TIỀN SỬ DỤNG ĐẤT VỀ NGÂN SÁCH THÀNH PHỐ)</t>
  </si>
  <si>
    <t>Tên dự án - MBQH</t>
  </si>
  <si>
    <t>Diện tích thực hiện dự án
(ha)</t>
  </si>
  <si>
    <t>Diện tích đất ở khai thác (ha)</t>
  </si>
  <si>
    <t>Tiền sử dụng đất dự kiến (Triệu đồng)</t>
  </si>
  <si>
    <t>Chi phí GPMB và đầu tư HTKT (Triệu đồng)</t>
  </si>
  <si>
    <t>Tiền sử dụng đất nộp NSNN (sau khi trừ chi phí GPMB và đầu tư HTKT)
(Triệu đồng)</t>
  </si>
  <si>
    <t>TỔNG CỘNG</t>
  </si>
  <si>
    <t>Hạ tầng kỹ thuật khu dân cư, tái định cư ngoại đê Sông Mã và các hộ dân đồng bào sông nước thôn 7 xã Hoằng Quang</t>
  </si>
  <si>
    <t>TP đầu tư hạ tầng đấu giá</t>
  </si>
  <si>
    <t>Khu dân cư, TĐC ngoại đê tả sông mã Phường Tào Xuyên, thành phố Thanh Hóa (MBQH số 17500/QĐ-UBND ngày 7/10/2016)</t>
  </si>
  <si>
    <t xml:space="preserve">Hạ tầng khu ở và thương mại Nam trường SOS, thuộc khu đô thị Đông Sơn, phường Quảng Hưng (MBQH số 1390/QĐ-UBND ngày 21/5/2014) </t>
  </si>
  <si>
    <t>Khu dân cư thuộc khu đô thị Đông Hương - Giai đoạn 2 (MBQH 3241/UBND-QLĐT)</t>
  </si>
  <si>
    <t>Khu dân cư thuộc 2 bên đường QL1A thuộc MBQH 4788/QĐ-UBND, ngày 31/5/2019 (điều chỉnh MBQH số 1130/QĐ-UBND</t>
  </si>
  <si>
    <t>Dự án Trung tâm phát triển quỹ đất tỉnh tổ chức đấu giá</t>
  </si>
  <si>
    <t>Trung tâm phát triển quỹ đất tỉnh đấu giá</t>
  </si>
  <si>
    <t>Dự án nhà ở khu đất hỗn hợp B.HH thuộc khu đô thị Đông Hải phường Đông Hải thành phố Thanh Hóa (MBQH kèm theo Quyết định số 3375/QĐ-UBND ngày 05/9/2016 của UBND tỉnh)</t>
  </si>
  <si>
    <t>Dự án Khu đô thị cửa ngõ phía Đông Bắc thành phố Thanh Hóa</t>
  </si>
  <si>
    <t>Đấu thầu DA có SDĐ</t>
  </si>
  <si>
    <t>Khu đô thị mới tại xã Hoằng Quang và xã Hoằng Long, thành phố Thanh Hóa (Euro windown)</t>
  </si>
  <si>
    <t>Khu đô thị mới thuộc khu vực Trường chính trị và các lô đất lân cận, xã Quảng Thắng, thành phố Thanh Hóa</t>
  </si>
  <si>
    <t>Khu dân cư Đông Tân, xã Đông Tân, thành phố Thanh Hóa (MBQH 3569)</t>
  </si>
  <si>
    <t>Khu đô thị mới phía Đông đường vành đai phía Tây, xã Đông Lĩnh, thành phố Thanh Hóa (MBQH 3449)</t>
  </si>
  <si>
    <t>Khu dân cư, tái định cư thuộc mặt bằng quy hoạch chi tiết khu vực di tích thắng cảnh Mật Sơn, thành phố Thanh Hóa (MBQH số 3791/QĐ-UBND ngày 05/10/2017)</t>
  </si>
  <si>
    <t>Khu đô thị Hưng Hải, thành phố Thanh Hóa</t>
  </si>
  <si>
    <t>Khu đô thị Mật Sơn 1 thuộc khu vực di tích thắng cảnh Mật Sơn, thành phố Thanh Hóa</t>
  </si>
  <si>
    <t>Khu đô thị Mật Sơn 2 thuộc khu vực di tích thắng cảnh Mật Sơn, thành phố Thanh Hóa</t>
  </si>
  <si>
    <t>Khu đô thị Phú Sơn - Khu đô thị mới Tây Ga, thành phố Thanh Hóa</t>
  </si>
  <si>
    <t>Giá đất ở tính thu tiền SDĐ
(Tr.đ/m2)</t>
  </si>
  <si>
    <t>Khu dân cư, tái định cư ngoại đê tả sông Mã và các hộ đồng bào sông nước xã Hoằng Long, thành phố Thanh Hóa (MBQH số 7052/QĐ-UBND ngày 08/8/2016)</t>
  </si>
  <si>
    <t>7052/QĐ-UBND ngày 08/8/2016)</t>
  </si>
  <si>
    <t>2081/QĐ-UBND ngày 15/6/2017</t>
  </si>
  <si>
    <t>6.4</t>
  </si>
  <si>
    <t>Đoạn 4: Đường Âu Cơ đoạn từ MBQH 790 đi xuyên qua khu dân cư phố Quảng Xá, phố Kiều Đại cắt qua quốc lộ 1A để kết nối với di tích thắng cảnh Mật Sơn đến giao với đường CSEDP</t>
  </si>
  <si>
    <t>Chiều dài tuyến 2.542 m; với quy mô: Bề rộng mặt đường 10,5m; chiều rộng vỉa hè mỗi bên 2,0÷5,0m; trong đó đầu tư đoạn thuộc Di tích thắng cảnh Mật Sơn có chiều rộng mặt đường rộng 7,0m do đoạn này một bên giáp sông Nhà Lê, một bên giáp núi</t>
  </si>
  <si>
    <t>Đường nối tỉnh lộ 502 với đường từ ngã 5 Đình Hương đi cao tốc Bắc Nam, thành phố Thanh Hóa</t>
  </si>
  <si>
    <t>Hoàn thiện hệ thống giao thông theo quy hoạch được phê duyệt, kết nối đồng bộ hạ tầng giao thông, sớm hành thành khu đô thị phía Tây Bắc thành phố và tạo điều kiện thu hút đầu tư phát triển đô thị</t>
  </si>
  <si>
    <t>Chiều dài tuyến 4,3 km. Bề rộng nền đường B = 30,0m; lòng đường 2x7,5m; phân cách 3,0m; mặt đường 7,5mx2; vỉa hè 6,0mx2.</t>
  </si>
  <si>
    <t>2026-2030</t>
  </si>
  <si>
    <t>Phần diện tích còn lại chưa GPMB là 1,71 ha (gồm 6,32 ha đất thổ cư của 268 hộ và 5,39 ha đất khác)</t>
  </si>
  <si>
    <t xml:space="preserve">TỔNG CỘNG </t>
  </si>
  <si>
    <t>PHỤ LỤC 01A (PHƯƠNG ÁN CŨ)</t>
  </si>
  <si>
    <t>PHỤ LỤC 01B (PHƯƠNG ÁN CŨ)</t>
  </si>
  <si>
    <t>Khu dân cư Đình Hương thuộc công viên thể thao Đình Hương, phường Đông Thọ, thành phố Thanh Hóa</t>
  </si>
  <si>
    <t>Khu dân cư phía Tây đường Hải Thượng Lãn Ông, phường Quảng Thắng, thành phố Thanh Hóa</t>
  </si>
  <si>
    <t>Khu dân cư xã Đông Lĩnh, thành phố Thanh Hóa</t>
  </si>
  <si>
    <t>Khu dân cư phường Nam Ngạn, thành phố Thanh Hóa</t>
  </si>
  <si>
    <t>559/QĐ-UBND ngày 15/02/2016</t>
  </si>
  <si>
    <t>12364/QĐ-UBND ngày 
19/12/2017</t>
  </si>
  <si>
    <t>2542/QĐ-UBND ngày 13/7/2021</t>
  </si>
  <si>
    <t>1551/QĐ-UBND ngày 25/4/2019</t>
  </si>
  <si>
    <t>4445/QĐ-UBND ngày 20/11/2017</t>
  </si>
  <si>
    <t>1122/QĐ-UBND ngày 31/3/2020</t>
  </si>
  <si>
    <t>7813/QĐ-UBND ngày 24/8/2021</t>
  </si>
  <si>
    <t>HTKT khu dân cư thôn Gia Lộc I, xã Quảng Thịnh, Tp Thanh Hóa (MBQH số 6193/QĐ-UBND ngày 22/7/2015)</t>
  </si>
  <si>
    <t>Năm 2026</t>
  </si>
  <si>
    <t>Năm 2027</t>
  </si>
  <si>
    <t>Quy mô đầu tư</t>
  </si>
  <si>
    <t>Dự án chống ùn tắc giao thông trên địa bàn thành phố Thanh Hóa (theo Đề án chống ùn tắc giao thông trên địa bàn thành phố Thanh Hóa đến năm 2020, định hướng đến năm 2030 được UBND tỉnh phê duyệt tại QĐ số 2234/QĐ-UBND ngày 11/6/2019)</t>
  </si>
  <si>
    <t>Chỉnh trang, cải tạo hệ thống sông, kênh trên địa bàn thành phố Thanh Hóa  (Phần khối lượng DA Tiêu úng Đông Sơn không thực hiện)</t>
  </si>
  <si>
    <t>- Tuyến có chiều dài 1.500, điểm đầu Km0 giao với QL.47 tại Km20+050 (ngã tư Phú Sơn), điểm cuối Km1+500 nối tiếp phạm vi nút giao thuộc dự án đường từ Trung tâm TPTH nối với đường giao thông từ Cảng hàng không Thọ Xuân đi KKT Nghi Sơn. Bn=43,0m; Bm=30,0m; Bpc=3,0m; Bvh=2x5,0=10,0m. 
- Công trình cầu trên tuyến: Cầu Cao: Mở rộng sang trái tuyến 8,0m phải tuyến 17,0m. Cầu Đống: Mở rộng sang trái tuyến 8,0m phải tuyến 18,0m. 
- Hệ thống kỹ thuật: Hệ thống hào kỹ thuật; điện chiếu sáng; hệ thống thoát nước mưa, nước thải trên toàn tuyến; cải dịch và trồng mới cây xanh phù hợp với khí hậu và có tính đặc trưng.</t>
  </si>
  <si>
    <t>Dự kiến tổng thu tiền sử dụng đất</t>
  </si>
  <si>
    <t>Dự kiến số thu tiền sử dụng đất (sau khi trừ chi phí)</t>
  </si>
  <si>
    <t>Dự kiến thu tiền sử dụng đất hằng năm</t>
  </si>
  <si>
    <t>Dự kiến tổng mức đầu tư</t>
  </si>
  <si>
    <t>Giải phóng mặt bằng, cải tạo, chỉnh trang mặt đường, vỉa hè, điện chiếu sáng, thoát nước, cây xanh, bãi đỗ xe, hạ tầng dùng chung các tuyến phố chính TP Thanh Hóa</t>
  </si>
  <si>
    <t>Đường Lê Hoàn, Cao Thắng - Đinh Công Tráng</t>
  </si>
  <si>
    <t>Chiều dài tuyến khoảng 3 km</t>
  </si>
  <si>
    <t>Đường Phan Bội Châu đoạn từ đường Lê Quý Đôn đến đại lộ Đông Tây</t>
  </si>
  <si>
    <t>Chiều dài tuyến khoảng 350,0 m</t>
  </si>
  <si>
    <t>Chiều dài tuyến khoảng 2,8 km</t>
  </si>
  <si>
    <t>Đường Nguyễn Trãi (đoạn QL1A cũ đến Ngã tư đi trường Trung cấp nghê giao thông - vận tải, phường Phú Sơn), đường Tống Duy Tân  - Lê Lai (đoạn từ đường Quốc 1A cũ đến cầu vượt đường tránh QL1A), đường Lê Quý Đôn (đoạn từ QL1A cũ đến cổng Trường THCS Trần Mai Ninh), thành phố Thanh Hóa</t>
  </si>
  <si>
    <t>Chiều dài các tuyến khoảng 6,5 km</t>
  </si>
  <si>
    <t>Chỉnh trang, cải tạo hệ thống sông trên địa bàn thành phố Thanh Hóa, gồm: Sông Nhà Lê, sông Vinh, Sông Quảng Châu, sông Hạc, sông Bến Ngự</t>
  </si>
  <si>
    <t>Khu dân cư và dịch vụ thương mại Quảng Phú, thành phố Thanh Hóa (MBQH số 3058/QĐ-UBND ngày 14/8/2018)</t>
  </si>
  <si>
    <t>Dự kiến chi phí giải phóng mặt bằng và đầu tư hạ tầng thành phố</t>
  </si>
  <si>
    <t>Khu đô thị mới phía Đông đường vành đai phía Tây, xã Đông Lĩnh, thành phố Thanh Hóa (MBQH số 3449/QĐ-UBND ngày 02/5/2018, MBQH điều chỉnh số 7394/QĐ-UBND ngày 17/8/2021 )</t>
  </si>
  <si>
    <t>HTKT khu ở và  thương mại phía Nam trường SOS, thuộc khu đô thị Đông Sơn, TPTH (MBQH số 30/QĐ-UBND ngày 04/01/2023)</t>
  </si>
  <si>
    <t>Khu dân cư tái định cư ngoại đê sông mã và các hộ dân đồng bào sông nước thôn 7, xã Hoằng Quang, TP Thanh Hóa (MBQH số 11197/QĐ-UBND ngày 2/11/2022)</t>
  </si>
  <si>
    <t>Khu đô thị mới tại xã Hoằng Quang và xã Hoằng Long, thành phố Thanh Hóa (Euro windown) (MBQH số 3900/QĐ-UBND ngày 27/9/2019)</t>
  </si>
  <si>
    <t>Khu dân cư trung tâm xã Đông Tân, thành phố Thanh Hóa (MBQH 4727/QĐ-UBND ngày 24/11/2021)</t>
  </si>
  <si>
    <t>Khu đô thị Đông Nam Đại học Hồng Đức, thành phố Thanh Hóa (MBQH 7813/QĐ-UBND ngày 24/8/2021)</t>
  </si>
  <si>
    <t>Khu dân cư Đông Tân, xã Đông Tân, thành phố Thanh Hóa (MBQH số 255/QĐ-UBND ngày 17/01/2022)</t>
  </si>
  <si>
    <t>Dự án đầu tư xây dựng đường vành đai Đông - Tây đoạn từ thị trấn Rừng Thông đến Quốc lộ 1A (nay là Đại lộ Đông Tây) đã được Chủ tịch UBND tỉnh phê duyệt tại Quyết định số 2016/QĐ-UBND ngày 10/6/2016, trong đó: Chủ đầu tư: Sở Giao thông vận tải Thanh Hóa, Đơn vị được giao GPMB: UBND thành phố làm chủ đầu tư tiểu dự án giải phóng mặt bằng đoạn tuyến thuộc địa bàn quản lý. Tổng mức đầu tư dự án được phê duyệt theo phân kỳ đầu tư giai đoạn 1: 796.814,49 triệu đồng, trong đó, chi phí bồi thường, hỗ trợ và tái định cư 460.000,00 triệu đồng. Nguồn vốn thực hiện: Từ nguồn vốn Ngân sách nhà nước và các nguồn huy động hợp pháp khác (vốn vay kho bạc nhà nước, nguồn khai thác quỹ đất dọc hai bên tuyến). Kinh phí bồi thường, hỗ trợ GPMB của dự án được lấy từ nguồn khai thác quỹ đất dự án Khu đô thị Núi Long, nguồn ngân sách và các nguồn huy động hợp pháp khác. Đến nay, dự án đã thực hiện từ nguồn vốn từ tiền sử dụng đất dự án Khu đô thị Núi Long kết hợp khu tái định cư phục vụ giải phóng mặt bằng Dự án Đại lộ Đông - Tây: 148.595,07 triệu đồng; ghi thu tiền sử dụng đất tái định cư, ghi chi chi phí GPMB của dự án là 142.588,83 triệu đồng. Nguồn vốn còn thiếu là 147,0 tỷ đồng.</t>
  </si>
  <si>
    <t xml:space="preserve">Đầu tư với quy mô giai đoạn hoàn chỉnh theo Quyết định phê dự án đầu tư số 2016/QĐ-UBND ngày 10/6/2016 của UBND tỉnh có chiều dài tuyến khoảng 2,7km. Cụ thể như sau: + Đoạn Km0+220 - Km2+25,0: Đầu tư mở rộng đường hiện trạng đạt quy mô giai đoạn hoàn chỉnh với nền đường Bn=45,5m, mặt đường Bm=10,5m, vỉa hè Bvh=2x5,5=11m, dải phân cách giữa Bpc=13,5m; hệ thống điện chiếu sáng, thoát nước, tuynen kỹ thuật, cây xanh. + Đoạn Km2+25,0 - Km2+450: Chuyển tiếp bề rộng nền đường từ 45,5m xuống 39,0m, Bm=2x10,5=21m, vỉa hè hai bên Bvh=2x5,5=11m, dải phân cách giữa từ 13,5m xuống 7,0m; hệ thống điện chiếu sáng, thoát nước, tuynen kỹ thuật, cây xanh. + Đoạn Km2+450 - Km2+926: Đầu tư mở rộng đường hiện trạng đạt quy mô giai đoạn hoàn chỉnh với nền đường Bn=39,0m, mặt đường Bm=10,5m, vỉa hè Bvh=2x5,5=11m, dải phân cách giữa Bpc=7,0m; hệ thống điện chiếu sáng; hệ thống điện chiếu sáng, thoát nước, tuynen kỹ thuật, cây xanh. </t>
  </si>
  <si>
    <t>Đơn vị tính: Triệu đồng</t>
  </si>
  <si>
    <t>Xử lý 02 điểm ngập úng khu vực phường Tân Sơn, khu dân cư phố Phú Thọ 3, phường Phú Sơn theo Báo cáo Giải pháp xử lý, ứng phó chủ động tình trạng ngập lụt trên địa bàn thành phố Thanh Hóa. Quy mô đầu tư: Nạo vét, khơi thông tuyến cống hộp hiện có từ khu dân cư Phú Thọ 3 về Hồ Đồng Chiệc, xây dựng mới tuyến cống D1200 từ khu dân cư Phú Thọ 3 trên đường Phú Thọ về cống hộp D2500 (chân cầu vượt Phú Sơn), xây dựng tuyến cống D1500 trong công viên từ trước cửa phai vào đến sau cửa phai ra Hồ Đồng Chiệc, xây dựng hoàn chỉnh hệ thống thoát tràn cho hồ Đồng Chiệc, xây dựng tuyến cống D1500 đoạn phía Nam ra sông sông Nhà Lê, trạm bơm tiêu hạ lưu ra sông Nhà Lê, Ftiêu= 54,0ha, Q=8m3/s), thay thế cống B1200 hiện có (đoạn từ cống luồn kênh bắc đến cống đường sắt) bằng D1500, xây dựng cống hộp BTCT Bxh= 3000x3000 thuộc Khu đô thị Núi Long để đón nước từ xi phông Ngô Sỹ Liên, đoạn hạ lưu mương hình thang Bxh= 10,0x3,0m. Hoặc đầu tư xây dựng mương thoát nước hở tiết diện lớn nối từ xi phông Ngô Sỹ Liên ra cống thoát sông Nhà Lê, xây dựng trạm bơm tiêu ra sông Vinh (Ftiêu=75,0ha, Q= 10m3/s)</t>
  </si>
  <si>
    <t>Trạm bơm tiêu Bến Ngự (xây dựng tại vị trí âu Bến Ngự): Dự kiến quy mô công suất 05 máy x 2.300 m3/giờ (loại máy HTĐ-2.300), diện tích tiêu hỗ trợ là 5.876ha, chủ động bơm tiêu vơi ra sông Mã cho ngập cục bộ cho các phường, xã phía Bắc thành phố (gồm các phường, xã: Nam Ngạn, Trường Thi, Đông Thọ, Đông Cương, Đông Lĩnh, Thiệu Dương và Thiệu Khánh) và một phần diện tích của huyện Thiệu Hóa, khi âu Bến Ngự đóng do mực nước sông Mã lên cao.</t>
  </si>
  <si>
    <t>Chiều dài tuyến khoảng  L = 450,0m, gồm: Đường có mặt cắt ngang: Bnền¬= 24,0m; Bmặt  = 12,0m; Bhè = 6,0x2=12,0m. Công trình cầu qua sông Thống Nhất: Kết cấu bê tông cốt thép dự ứng lực, móng cọc khoan nhồi; chiều dài cầu L = 60,0m; bề rộng cầu 24m.</t>
  </si>
  <si>
    <t>Nạo vét 11,5 km lòng sông; kè lát, gia cố 24,0 km bờ hữu và 27 km km bờ tả; chỉnh trang một số đoạn tuyến đường hai bên bờ sông (khoảng 6,5 km) và xây dựng mới 05 cầu qua sông.</t>
  </si>
  <si>
    <t>Đường Trường Thi, Trần Hưng Đạo đoạn từ QL1A cũ đến Đại lộ Nam Sông Mã, TP Thanh Hóa</t>
  </si>
  <si>
    <t xml:space="preserve">Kết cấu chính gồm 03 nhịp, bố trí theo sơ đồ (75m+120m+75m). Tổng chiều dài cầu tính đến đuôi mố Lc=276,5m; Tổng bề rộng mặt cắt ngang cầu Bc=22,5m, gồm: phần xe chạy B=19m (làn cơ giới 4x3,5m=14m; làn hỗn hợp 2x2,5m=5,0m); dải phân cách giữa và để luồn dây văng 1,5m; dải an toàn 2 bên 2x0,5m=1,0m; lan can 2x0,5m=1,0m. Kết cấu nhịp dạng Extradosed dầm bê tông cốt thép dự ứng lực, thi công bằng phương pháp đúc hẫng cân bằng kết hợp căng kéo các bó cáp dây văng, chiều cao H=2,4m giữa nhịp và 4,0m tại trụ; cắt ngang gồm 03 ngăn (4 vách). </t>
  </si>
  <si>
    <t>Cải tạo, nâng cấp hệ thống hạ tầng kỹ thuật trong khuôn viên công viên Hội An có diện tích là 19,37ha; bao gồm các hạng mục: Hệ thống cổng, tường rào, đường giao thông nội bộ, cấp thoát nước, điện chiếu sáng, điện trang trí, hệ thống cây xanh, thảm cỏ, nhà vệ sinh, cây lọc nước, camera an ninh, ghế đá, thùng rác, thiết bị thể dục thể thao, tượng nghệ thuật, nhà 
điều hành công viên, đắp đồi.</t>
  </si>
  <si>
    <t>Chiều dài L=3,65km; Bn=30m (Bm=20m; Bvh=(5mx2)=10m. Đầu tư đồng bộ: Nền, mặt đường, vỉa hè, cấp nước, thoát nước, chiếu sáng, cấp điện, cây xanh…</t>
  </si>
  <si>
    <t>(1) Đoạn 1: Từ đường Đội Cung, cắt ngang qua đường Trường Thi (ngõ 113 đường Trường Thi) để kết nối với đường Lò Chum (ngõ 146 đường Lò Chum). Chiều dài tuyến khoảng 180m, mặt đường 10,5m, bề rộng vỉa hè từ 2,0-5,0m.
(2) Đoạn 2: Từ đường Lò Chum (ngõ 146 Lò Chum) đi Mai An Tiêm đến giao với Đại lộ Lê Lợi tại cầu Đông Hương. Chiều dài tuyến 1,0km;  mặt đường 10,5m; chiều rộng vỉa hè mỗi bên 2,0÷5,0m.
(3) Đoạn 3: Từ đường Tống Duy Tân giao với Mai An Tiêm để kết nối với khu đô thị xanh phường Đông Vệ: Chiều dài tuyến khoảng 200m, mặt đường 10,5m, bề rộng vỉa hè từ 2,0-5,0m.
(4) Đoạn 4: Đường Âu Cơ đoạn từ MBQH 790 đi xuyên qua khu dân cư phố Quảng Xá, phố Kiều Đại cắt qua quốc lộ 1A để kết nối với di tích thắng cảnh Mật Sơn đến giao với đường CSEDP: Chiều dài tuyến 2.542 m; với quy mô: Bề rộng mặt đường 10,5m; chiều rộng vỉa hè mỗi bên 2,0÷5,0m; trong đó đầu tư đoạn thuộc Di tích thắng cảnh Mật Sơn có chiều rộng mặt đường rộng 7,0m do đoạn này một bên giáp sông Nhà Lê, một bên giáp núi.</t>
  </si>
  <si>
    <t>Đầu tư đồng bộ tuyến Đại Lộ Nam Sông Mã giai đoạn 2, thành phố Thanh Hóa có điểm đầu Km0+00 tại Cầu Hoàng Long, điểm cuối Km5+775 hết địa phận phường Đông Hải, có chiều dài L= 5 755m bao gồm các hạng mục: nền mặt đường, vỉa hè, hệ thống điện, hệ thống thoát nước, cấp nước, tuynel, cây xanh, thảm cỏ, cầu. Với quy mô mặt cắt ngang:
(1) Đoạn Km0+00 -:- Km1+466 (đoạn từ cầu Hoàng Long đến cầu Bến Ngự): có chiều rộng Bn = 63,5m, gồm: mặt đường chính Bm = 2x11,5 = 23m; đường gom 2x7m=14m, dải phân cách giữa Bdpc = 10m; dải phân cách phân cách Bdpc = 3,5+2m = 5,5m vỉa hè Bh = 3+8 = 11m.
(2) Đoạn Km1+466 -:- Km5+775 (Đoạn từ cầu Bến ngự đến hết địa phận phường Đông Hải, thành phố Thanh Hóa): có chiều rộng Bn = 67,0m, gồm: mặt đường chính Bm = 2x11,5 = 23m; đường gom 2x7,5m=15m, dải phân cách giữa Bdpc = 12m; dải phân cách phụ Bdpc = 2x0,5m = 1,0m vỉa hè Bh = 8+8 = 16m.</t>
  </si>
  <si>
    <t>Khu dân cư, tái định cư thuộc mặt bằng quy hoạch chi tiết khu vực di tích thắng cảnh Mật Sơn, thành phố Thanh Hóa (MBQH 3791/QĐ-UBND ngày 5/10/2017)</t>
  </si>
  <si>
    <t>Khu đô thị Tây Nam đại lộ Nam sông Mã 1, phường Quảng Hưng (MBQH số 1122/QĐ-UBND ngày 31/3/2020)</t>
  </si>
  <si>
    <t xml:space="preserve">Khu dân cư phía Tây Nam đường vành đai Đông Tây thuộc quy hoạch khu vực Đông Ga đường sắt cao tốc Bắc Nam, thành phố Thanh Hóa (MBQH số 2990/QĐ-UBND ngày 08/8/2018) </t>
  </si>
  <si>
    <t>Khu dân cư thôn 9, phường Quảng Tâm, thành phố Thanh Hoá (MBQH số 2102/QĐ-UBND ngày 29/3/2021, Quyết định số 7977/QĐ-UBND ngày 06/9/2023)</t>
  </si>
  <si>
    <t>Khu dân cư, tái định cư phường Nam Ngạn phục vụ đề án di dân phòng tránh thiên tai tại phố Tiền Phong, phường Nam Ngạn, phố Tân Hà, phường Đông Hương và phố Xuân Minh, phường Đông Hải, thành phố Thanh Hóa (MBQH số 1683/QĐ-UBND ngày 11/02/2022)</t>
  </si>
  <si>
    <t>Khu dân cư, tái định cư số 02 xã Hoằng Đại, thành phố Thanh Hóa (MBQH số 1418/QĐ-UBND ngày 28/01/2022, Quyết định hiệu chỉnh số 6390/QĐ-UBND ngày 14/7/2022)</t>
  </si>
  <si>
    <t>Quy mô đầu tư đồng bộ cầu vượt đường sắt và đường vuốt nối hai bên đầu cầu.</t>
  </si>
  <si>
    <t>Khu đất thương mại dịch vụ TMDV 1 thuộc khu đô thị Nam thành phố Thanh Hóa</t>
  </si>
  <si>
    <t>Năm 2028</t>
  </si>
  <si>
    <t>Năm 2029</t>
  </si>
  <si>
    <t>Năm 2030</t>
  </si>
  <si>
    <t>A</t>
  </si>
  <si>
    <t>CÁC DỰ ÁN THEO NGHỊ QUYẾT SỐ 303/2022/NQ-HĐND NGÀY 13/7/2022 CỦA HĐND TỈNH</t>
  </si>
  <si>
    <t>*</t>
  </si>
  <si>
    <t>B</t>
  </si>
  <si>
    <t>Theo Nghị quyết số 303/2022/NQ-HĐND ngày 13/7/2022 của HĐND tỉnh</t>
  </si>
  <si>
    <t>Chiều dài cầu Lc=262m, bề rộng cầu 22,5m. Toàn cầu gồm 01 liên nhịp (68m+120m+68m). Mố bằng trụ BTCT đặt trên nền móng cọc khoan nhồi. Hệ thống điện chiếu sáng, trang trí cầu.</t>
  </si>
  <si>
    <t xml:space="preserve">(1) Từ cầu Hàm Rồng đến nút giao với đường Bạch Đằng, phường Quảng Hưng với chiều dài tuyến khoảng L = 6,98km, gồm: Đường có mặt cắt ngang: B = 67,0m; bề rộng mặt đường Bmặt =2x18,0=36,0m; bề rộng vỉa hè Bhè = 2x8,0=16,0m; bề rộng giải phân cách Bpc =15,0m; kết cấu mặt đường bê tông nhựa. Công trình cầu trên tuyến: Gồm có 01 cầu Bến Ngự: Kết cấu bê tông cốt thép, móng cọc khoan nhồi; chiều dài cầu L = 300,0m; bề rộng cầu 25,0m.
(2) Từ nút giao với đường Bạch Đằng, phường Quảng Hưng đến hết địa phận thành phố tại phường Quảng Tâm với chiều dài tuyến khoảng  L = 4,6 km, gồm: Đường có mặt cắt ngang: B = 
67,0m; bề rộng mặt đường Bmặt =2x18,0=36,0m; bề rộng vỉa hè Bhè = 2x8,0=16,0m; bề rộng giải phân cách Bpc =15,0m; kết cấu mặt đường bê tông nhựa. Công trình cầu trên tuyến: Gồm có 01 cầu qua sông Thống Nhất: Kết cấu bê tông cốt thép, móng cọc khoan nhồi; chiều dài cầu L = 200,0m; bề rộng cầu 25,0m. </t>
  </si>
  <si>
    <t xml:space="preserve">- Tuyến có chiều dài 1.500, điểm đầu Km0 giao với QL.47 tại Km20+050 (ngã tư Phú Sơn), điểm cuối Km1+500 nối tiếp phạm vi nút giao thuộc dự án đường từ Trung tâm TPTH nối với đường giao thông từ Cảng hàng không đi KKT Nghi Sơn. Bn=43,0m; Bm=30,0m; Bpc=3,0m; Bvh=2x5,0=10,0m.
- Công trình cầu trên tuyến: Cầu Cao: Mở rộng sang trái tuyến 8,0m phải tuyến 17,0m. Cầu Đống: Mở rộng sang trái tuyến 8,0m phải tuyến 18,0m.
- Hệ thống kỹ thuật: Hệ thống hào kỹ thuật; điện chiếu sáng; hệ thống thoát nước mưa, nước thải trên toàn tuyến; cải dịch và trồng mới cây xanh phù hợp với khí hậu và có tính đặc trưng. </t>
  </si>
  <si>
    <t xml:space="preserve">Cải tạo, nâng cấp hệ thống hạ tầng kỹ thuật khuôn viên công viên Hội An như: đường giao thông nội bộ, cấp thoát nước, điện chiếu sáng trang trí, cây xanh, thảm cỏ, thiết bị thể dục thể thao,… </t>
  </si>
  <si>
    <t>Điểm đầu Km5+775 tại phường Quảng Hưng, điểm cuối Km11+400 hết địa phận phường Quảng Tâm, có chiều dài tuyến L= 5.625m bao gồm các hạng mục: nền mặt đường, vỉa hè, hệ thống điện, hệ thống thoát nước, cấp nước, tuynel, cây xanh, thảm cỏ, cầu. Chiều rộng Bn=67,0m, gồm: mặt đường chính Bm=2x11,5= 23m; đường gom 2x7,5m=15m, dải phân cách giữa Bdpc = 12m; dải phân cách phụ Bdpc = 2x0,5m= 1,0m vỉa hè Bh=8+8= 16m.</t>
  </si>
  <si>
    <t>Đại lộ Nam Sông Mã giai đoạn 2, thành Phố Thanh Hóa (Đoạn từ cầu Hàm Rồng đến hết địa phận thành phố Thanh Hóa tại phường Quảng Tâm).</t>
  </si>
  <si>
    <t>Điều chỉnh giảm quy mô dự án. Trên cơ sở đề nghị điều chỉnh giảm quy mô đầu tư dự án, đề nghị điều chỉnh tên dự án thành: Đại Lộ Nam Sông Mã giai đoạn 2, đoạn từ phường Quảng Hưng đến hết địa phận phường Quảng Tâm.</t>
  </si>
  <si>
    <t>CÁC DỰ ÁN ĐỀ NGHỊ BỔ SUNG</t>
  </si>
  <si>
    <t>Điều chỉnh tên</t>
  </si>
  <si>
    <t>Khu đất thương mại dịch vụ TM-DV2 thuộc khu đô thị Nam thành phố Thanh Hóa</t>
  </si>
  <si>
    <t xml:space="preserve">Các dự án đề nghị điều chỉnh tên và điều chỉnh dự kiến số thu tiền sử dụng đất </t>
  </si>
  <si>
    <t>Đại Lộ Nam Sông Mã giai đoạn 2, thành phố Thanh Hóa đoạn từ Cầu Hoàng Long đến hết địa phận phường Đông Hải</t>
  </si>
  <si>
    <t>Mở rộng Đại lộ Đông Tây, thành phố Thanh Hóa (đoạn từ cầu Cao đến thị trấn Rừng Thông)</t>
  </si>
  <si>
    <t>Cầu vượt đường sắt tại ngã 3 đường Nguyễn Chí Thanh, đường Bà Triệu, thành phố Thanh Hóa</t>
  </si>
  <si>
    <t>Cải tạo, nâng cấp tỉnh lộ 502 đoạn từ ngã 5 Đình Hương đến đê sông Mã.</t>
  </si>
  <si>
    <t>GPMB Đại lộ Đông Tây đoạn từ thị trấn Rừng Thông đến QL1A (do Sở Giao thông vận tải làm chủ đầu tư)</t>
  </si>
  <si>
    <t>Xử lý ngập úng (Khu vực phường Tân Sơn và khu dân cư Phú Thọ 3, phường Phú Sơn)</t>
  </si>
  <si>
    <t>Đã tổ chức đấu giá và nhà đầu tư đã nộp đủ tiền thuê đất (451,455 tỷ đồng).</t>
  </si>
  <si>
    <t>Đã cơ bản hoàn thành đầu tư hạ tầng khu vực đấu giá; tuy nhiên, vướng thủ tục pháp lý chưa thể tổ chức đấu giá.</t>
  </si>
  <si>
    <t>- Đang đầu tư hạ tầng; dự kiến tổ chức đấu giá trong Quý IV/2024.
- Điều chỉnh dự kiến số thu tiền sử dụng đất</t>
  </si>
  <si>
    <t>- Đã lựa chọn được nhà đầu tư; đang thực hiện GPMB được 98,13% để bàn giao đất cho nhà đầu tư.
- Điều chỉnh dự kiến số thu tiền sử dụng đất</t>
  </si>
  <si>
    <t>- Đã lựa chọn được nhà đầu tư; đang thực hiện GPMB được 22,22% để bàn giao đất cho nhà đầu tư.
- Điều chỉnh dự kiến số thu tiền sử dụng đất</t>
  </si>
  <si>
    <t>- Đã lựa chọn được nhà đầu tư; đang thực hiện GPMB để bàn giao đất cho nhà đầu tư.
- Điều chỉnh dự kiến số thu tiền sử dụng đất hằng năm.</t>
  </si>
  <si>
    <t>Chưa lựa chọn được nhà đầu tư.</t>
  </si>
  <si>
    <t>- Chưa lựa chọn được nhà đầu tư.
- Điều chỉnh dự kiến số thu tiền sử dụng đất</t>
  </si>
  <si>
    <t>Đang lập báo cáo đề xuất chủ trương đầu tư.</t>
  </si>
  <si>
    <t>- Cập nhật lại quy mô, tổng mức đầu tư và phần ngân sách thành phố bố trí theo Quyết định số 11275/QĐ-UBND ngày 08/12/2023 của UBND thành phố về việc phê duyệt Báo cáo nghiên cứu khả thi dự án.
- Đã thực hiện lễ khởi công ngày 19/5/2024.</t>
  </si>
  <si>
    <t>- Cập nhật lại tổng mức đầu tư và phần ngân sách thành phố bố trí theo Quyết định số 1563/QĐ-UBND ngày 11/5/2023 của UBND thành phố Thanh Hóa về việc phê duyệt Báo cáo nghiên cứu khả thi dự án.
- Đã thực hiện lễ khởi công ngày 19/5/2024.</t>
  </si>
  <si>
    <t>- Cập nhật lại tổng mức đầu tư và phần ngân sách thành phố bố trí theo Quyết định số 3016/QĐ-UBND ngày 04/4/2023 của UBND thành phố Thanh Hóa về việc phê duyệt Báo cáo nghiên cứu khả thi dự án.
- Đã thực hiện lễ khởi công ngày 19/5/2024.</t>
  </si>
  <si>
    <t>- Cập nhật lại tổng mức đầu tư và phần ngân sách thành phố bố trí theo Quyết định số 10478/QĐ-UBND ngày 20/11/2023 của UBND thành phố Thanh Hóa về việc phê duyệt Báo cáo nghiên cứu khả thi dự án.
Đã thực hiện lễ khởi công ngày 19/5/2024.</t>
  </si>
  <si>
    <t>Các dự án đề nghị đưa ra khỏi danh mục</t>
  </si>
  <si>
    <t xml:space="preserve">Đề nghị đưa ra ngoài danh mục do dự án không phù hợp với Quy hoạch thủy lợi chi tiết vùng Nam sông Chu tỉnh Thanh Hóa đến năm 2025 và định hướng đến năm 2030 và Quy hoạch thủy lợi chi tiết vùng Bắc sông Mã, tỉnh Thanh Hóa đến năm 2025 và định hướng đến năm 2030 được được Chủ tịch UBND tỉnh phê duyệt tại Quyết định số 3670/QĐ-UBND ngày 27/9/2017 và số 243/QĐ-UBND ngày 19/01/2018. </t>
  </si>
  <si>
    <t>Các dự án giữ nguyên</t>
  </si>
  <si>
    <t>5.1</t>
  </si>
  <si>
    <t>Các dự án đề nghị điều chỉnh giảm quy mô đầu tư và tổng mức đầu tư</t>
  </si>
  <si>
    <t>1.2</t>
  </si>
  <si>
    <t>Dự án có 02 tiểu dự án thành phần, gồm: (i) Chỉnh trang, cải tạo hệ thống sông trên địa bàn thành phố Thanh Hóa, gồm: Sông Nhà Lê, sông Vinh, Sông Quảng Châu, sông Hạc, sông Bến Ngự; (ii) Xây dựng trạm bơm tiêu Bến Ngự.</t>
  </si>
  <si>
    <t>Đã được phê duyệt chủ trương đầu tư</t>
  </si>
  <si>
    <t>Các dự án cập nhật lại quy mô, tổng mức đầu tư</t>
  </si>
  <si>
    <t>- Đang lập báo cáo đề xuất chủ trương đầu tư.
- Cập nhật lại TMĐT để phù hợp với thực tế.</t>
  </si>
  <si>
    <t>3.1</t>
  </si>
  <si>
    <t>3.2</t>
  </si>
  <si>
    <t>3.3</t>
  </si>
  <si>
    <t>3.4</t>
  </si>
  <si>
    <t>Phụ lục 1: Đề nghị điều chỉnh danh mục dự án khai thác quỹ đất áp dụng chính sách đặc thù trên địa bàn thành phố Thanh Hóa</t>
  </si>
  <si>
    <t>Phụ lục 2: Đề nghị điều chỉnh danh mục các dự án ưu tiên đầu tư từ nguồn thu tiền sử dung đất các dự án khai thác quỹ đất áp dụng chính sách đặc thù trên địa bàn thành phố Thanh Hóa</t>
  </si>
  <si>
    <t>Các dự án khác phục vụ phát triển kinh tế - xã hội trên địa bàn thành phố Thanh Hóa.</t>
  </si>
  <si>
    <t>Trên cơ sở tình hình thực tế, thành phố Thanh Hóa chủ động lựa chọn danh mục dự án trọng điểm để tổ chức thực hiện, đảm bảo phù hợp với các quy định của pháp luật hiện hành.</t>
  </si>
  <si>
    <t>- Đã hoàn thành đầu tư hạ tầng khu vực đấu giá; dự kiến tổ chức đấu giá trong Quý III/2024.
- Điều chỉnh dự kiến số thu tiền sử dụng đất</t>
  </si>
  <si>
    <t>- Đã hoàn thành đầu tư hạ tầng khu vực đấu giá; dự kiến tổ chức đấu giá trong Quý III/2024.
- Điều chỉnh dự kiến số thu tiền sử dụng đất hằng năm</t>
  </si>
  <si>
    <t>Nội dung đề nghị điều chỉnh</t>
  </si>
  <si>
    <t xml:space="preserve">Theo Nghị quyết số 176/2021/NQ-HĐND ngày 10/12/2021 của HĐND tỉnh quy định về phân cấp nguồn thu, nhiệm vụ chi; tỷ lệ phần trăm phân chia nguồn thu giữa các cấp ngân sách địa phương giai đoạn 2022 - 2025 tỉnh Thanh Hóa, việc đầu tư nân cấp, cải tượng trường THPT Đào Duy Từ thuộc nhiệm vụ chi của ngân sách tỉnh. Tuy nhiên, hiện nay nhiều hạng mục của trường đã xuống cấp nghiêm trọng, để sớm tạo điều kiện thuận lợi cho công tác dạy và học, đề nghị đưa vào danh mục dự án trọng điểm áp dụng chính sách đặc thù phát triển thành phố Thanh Hóa để thực hiện.  </t>
  </si>
  <si>
    <t>Đầu tư nâng cấp, cải tạo trường THPT Đào Duy Từ, thành phố Thanh Hóa.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</si>
</sst>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
    <numFmt numFmtId="167" formatCode="_(* #,##0.0_);_(* \(#,##0.0\);_(* &quot;-&quot;??_);_(@_)"/>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2"/>
      <name val="Times New Roman"/>
      <family val="1"/>
    </font>
    <font>
      <sz val="11"/>
      <name val="Times New Roman"/>
      <family val="1"/>
    </font>
    <font>
      <b/>
      <sz val="11"/>
      <name val="Times New Roman"/>
      <family val="1"/>
    </font>
    <font>
      <b/>
      <sz val="12"/>
      <name val="Times New Roman"/>
      <family val="1"/>
    </font>
    <font>
      <sz val="8"/>
      <name val="Arial"/>
      <family val="2"/>
    </font>
    <font>
      <i/>
      <sz val="11"/>
      <color theme="1"/>
      <name val="Times New Roman"/>
      <family val="1"/>
    </font>
    <font>
      <sz val="12"/>
      <color theme="1"/>
      <name val="Times New Roman"/>
      <family val="1"/>
    </font>
    <font>
      <i/>
      <sz val="12"/>
      <color theme="1"/>
      <name val="Times New Roman"/>
      <family val="1"/>
    </font>
    <font>
      <b/>
      <sz val="12"/>
      <color theme="1"/>
      <name val="Times New Roman"/>
      <family val="1"/>
    </font>
    <font>
      <sz val="11"/>
      <color theme="1"/>
      <name val="Times New Roman"/>
      <family val="2"/>
      <charset val="163"/>
    </font>
    <font>
      <b/>
      <sz val="11"/>
      <color theme="1"/>
      <name val="Times New Roman"/>
      <family val="1"/>
    </font>
    <font>
      <sz val="11"/>
      <color theme="1"/>
      <name val="Times New Roman"/>
      <family val="1"/>
    </font>
    <font>
      <b/>
      <sz val="11"/>
      <color indexed="8"/>
      <name val="Times New Roman"/>
      <family val="1"/>
    </font>
    <font>
      <sz val="11"/>
      <color theme="1"/>
      <name val="Calibri"/>
      <family val="2"/>
      <scheme val="minor"/>
    </font>
    <font>
      <sz val="12"/>
      <name val=".VnTime"/>
      <family val="2"/>
    </font>
    <font>
      <i/>
      <sz val="11"/>
      <name val="Times New Roman"/>
      <family val="1"/>
    </font>
    <font>
      <i/>
      <sz val="12"/>
      <name val="Times New Roman"/>
      <family val="1"/>
    </font>
    <font>
      <sz val="12"/>
      <color rgb="FFFF0000"/>
      <name val="Times New Roman"/>
      <family val="1"/>
    </font>
    <font>
      <sz val="11"/>
      <color rgb="FFFF0000"/>
      <name val="Times New Roman"/>
      <family val="1"/>
    </font>
    <font>
      <sz val="11"/>
      <color theme="1"/>
      <name val="Times New Roman"/>
      <family val="1"/>
      <charset val="163"/>
    </font>
    <font>
      <b/>
      <sz val="11"/>
      <color theme="1"/>
      <name val="Times New Roman"/>
      <family val="1"/>
      <charset val="163"/>
    </font>
    <font>
      <sz val="12"/>
      <color theme="1"/>
      <name val="Times New Roman"/>
      <family val="1"/>
      <charset val="163"/>
    </font>
    <font>
      <sz val="12"/>
      <color rgb="FF000000"/>
      <name val="Times New Roman"/>
      <family val="1"/>
      <charset val="163"/>
    </font>
    <font>
      <sz val="12"/>
      <color indexed="8"/>
      <name val="Times New Roman"/>
      <family val="2"/>
      <charset val="163"/>
    </font>
    <font>
      <sz val="12"/>
      <color indexed="8"/>
      <name val="Times New Roman"/>
      <family val="1"/>
      <charset val="163"/>
    </font>
    <font>
      <strike/>
      <sz val="12"/>
      <color rgb="FFFF0000"/>
      <name val="Times New Roman"/>
      <family val="1"/>
    </font>
    <font>
      <strike/>
      <sz val="11"/>
      <color rgb="FFFF0000"/>
      <name val="Times New Roman"/>
      <family val="1"/>
    </font>
    <font>
      <sz val="10"/>
      <name val="Arial"/>
      <family val="2"/>
    </font>
    <font>
      <b/>
      <sz val="13"/>
      <name val="Times New Roman"/>
      <family val="1"/>
    </font>
    <font>
      <i/>
      <sz val="13"/>
      <name val="Times New Roman"/>
      <family val="1"/>
    </font>
    <font>
      <sz val="13"/>
      <name val="Times New Roman"/>
      <family val="1"/>
    </font>
    <font>
      <b/>
      <i/>
      <sz val="11"/>
      <name val="Times New Roman"/>
      <family val="1"/>
    </font>
    <font>
      <b/>
      <sz val="12"/>
      <color rgb="FFFF0000"/>
      <name val="Times New Roman"/>
      <family val="1"/>
    </font>
  </fonts>
  <fills count="3">
    <fill>
      <patternFill patternType="none"/>
    </fill>
    <fill>
      <patternFill patternType="gray125"/>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s>
  <cellStyleXfs count="23">
    <xf numFmtId="0" fontId="0" fillId="0" borderId="0"/>
    <xf numFmtId="0" fontId="9" fillId="0" borderId="0"/>
    <xf numFmtId="0" fontId="20" fillId="0" borderId="0"/>
    <xf numFmtId="0" fontId="24" fillId="0" borderId="0"/>
    <xf numFmtId="43" fontId="24" fillId="0" borderId="0" applyFont="0" applyFill="0" applyBorder="0" applyAlignment="0" applyProtection="0"/>
    <xf numFmtId="0" fontId="25" fillId="0" borderId="0"/>
    <xf numFmtId="43" fontId="11" fillId="0" borderId="0" applyFont="0" applyFill="0" applyBorder="0" applyAlignment="0" applyProtection="0"/>
    <xf numFmtId="0" fontId="24" fillId="0" borderId="0"/>
    <xf numFmtId="43" fontId="9" fillId="0" borderId="0" applyFont="0" applyFill="0" applyBorder="0" applyAlignment="0" applyProtection="0"/>
    <xf numFmtId="0" fontId="8" fillId="0" borderId="0"/>
    <xf numFmtId="0" fontId="7" fillId="0" borderId="0"/>
    <xf numFmtId="0" fontId="7" fillId="0" borderId="0"/>
    <xf numFmtId="43" fontId="7" fillId="0" borderId="0" applyFont="0" applyFill="0" applyBorder="0" applyAlignment="0" applyProtection="0"/>
    <xf numFmtId="0" fontId="6"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43" fontId="38" fillId="0" borderId="0" applyFont="0" applyFill="0" applyBorder="0" applyAlignment="0" applyProtection="0"/>
  </cellStyleXfs>
  <cellXfs count="285">
    <xf numFmtId="0" fontId="0" fillId="0" borderId="0" xfId="0"/>
    <xf numFmtId="0" fontId="10" fillId="0" borderId="0" xfId="0" applyFont="1"/>
    <xf numFmtId="0" fontId="0" fillId="0" borderId="0" xfId="0" applyProtection="1">
      <protection hidden="1"/>
    </xf>
    <xf numFmtId="0" fontId="0" fillId="0" borderId="0" xfId="0" applyProtection="1">
      <protection locked="0"/>
    </xf>
    <xf numFmtId="0" fontId="19" fillId="0" borderId="0" xfId="1" applyFont="1" applyAlignment="1">
      <alignment horizontal="center" wrapText="1"/>
    </xf>
    <xf numFmtId="0" fontId="20" fillId="0" borderId="0" xfId="1" applyFont="1" applyAlignment="1">
      <alignment wrapText="1"/>
    </xf>
    <xf numFmtId="0" fontId="20" fillId="0" borderId="0" xfId="1" applyFont="1" applyAlignment="1">
      <alignment horizontal="center" vertical="center" wrapText="1"/>
    </xf>
    <xf numFmtId="0" fontId="16" fillId="0" borderId="0" xfId="1" applyFont="1" applyAlignment="1">
      <alignment horizontal="right" wrapText="1"/>
    </xf>
    <xf numFmtId="0" fontId="21" fillId="0" borderId="0" xfId="1" applyFont="1" applyAlignment="1">
      <alignment horizontal="center" vertical="center" wrapText="1"/>
    </xf>
    <xf numFmtId="0" fontId="17" fillId="0" borderId="0" xfId="1" applyFont="1" applyAlignment="1">
      <alignment wrapText="1"/>
    </xf>
    <xf numFmtId="3" fontId="21" fillId="0" borderId="1" xfId="1" applyNumberFormat="1" applyFont="1" applyBorder="1" applyAlignment="1">
      <alignment horizontal="right" vertical="center" wrapText="1"/>
    </xf>
    <xf numFmtId="3" fontId="22" fillId="0" borderId="0" xfId="1" applyNumberFormat="1" applyFont="1" applyAlignment="1">
      <alignment horizontal="right" wrapText="1"/>
    </xf>
    <xf numFmtId="3" fontId="17" fillId="0" borderId="0" xfId="1" applyNumberFormat="1" applyFont="1" applyAlignment="1">
      <alignment wrapText="1"/>
    </xf>
    <xf numFmtId="0" fontId="22" fillId="0" borderId="0" xfId="1" applyFont="1" applyAlignment="1">
      <alignment horizontal="justify" vertical="center" wrapText="1"/>
    </xf>
    <xf numFmtId="0" fontId="22" fillId="0" borderId="0" xfId="1" applyFont="1" applyAlignment="1">
      <alignment horizontal="right" vertical="center" wrapText="1"/>
    </xf>
    <xf numFmtId="0" fontId="21" fillId="0" borderId="0" xfId="1" applyFont="1" applyAlignment="1">
      <alignment horizontal="right" vertical="center" wrapText="1"/>
    </xf>
    <xf numFmtId="0" fontId="19" fillId="0" borderId="0" xfId="1" applyFont="1" applyAlignment="1">
      <alignment wrapText="1"/>
    </xf>
    <xf numFmtId="0" fontId="22" fillId="0" borderId="0" xfId="1" applyFont="1" applyAlignment="1">
      <alignment wrapText="1"/>
    </xf>
    <xf numFmtId="3" fontId="17" fillId="0" borderId="1" xfId="1" applyNumberFormat="1" applyFont="1" applyBorder="1" applyAlignment="1">
      <alignment horizontal="right" vertical="center" wrapText="1"/>
    </xf>
    <xf numFmtId="0" fontId="22" fillId="0" borderId="0" xfId="1" applyFont="1" applyAlignment="1">
      <alignment horizontal="center" vertical="center" wrapText="1"/>
    </xf>
    <xf numFmtId="0" fontId="23" fillId="0" borderId="5" xfId="1" applyFont="1" applyBorder="1" applyAlignment="1">
      <alignment horizontal="left" vertical="center" wrapText="1"/>
    </xf>
    <xf numFmtId="0" fontId="23" fillId="0" borderId="0" xfId="1" applyFont="1" applyAlignment="1">
      <alignment horizontal="left" vertical="center" wrapText="1"/>
    </xf>
    <xf numFmtId="0" fontId="16" fillId="0" borderId="0" xfId="1" applyFont="1" applyAlignment="1">
      <alignment horizontal="right" vertical="center" wrapText="1"/>
    </xf>
    <xf numFmtId="0" fontId="18" fillId="0" borderId="0" xfId="1" applyFont="1" applyAlignment="1">
      <alignment wrapText="1"/>
    </xf>
    <xf numFmtId="0" fontId="30" fillId="0" borderId="0" xfId="1" applyFont="1" applyAlignment="1">
      <alignment vertical="center"/>
    </xf>
    <xf numFmtId="0" fontId="30" fillId="0" borderId="0" xfId="1" applyFont="1" applyAlignment="1">
      <alignment horizontal="center" vertical="center"/>
    </xf>
    <xf numFmtId="0" fontId="31" fillId="0" borderId="6" xfId="1" applyFont="1" applyBorder="1" applyAlignment="1">
      <alignment horizontal="center" vertical="center" wrapText="1"/>
    </xf>
    <xf numFmtId="0" fontId="31" fillId="0" borderId="9" xfId="1" applyFont="1" applyBorder="1" applyAlignment="1">
      <alignment horizontal="center" vertical="center" wrapText="1"/>
    </xf>
    <xf numFmtId="0" fontId="31" fillId="0" borderId="1" xfId="1" applyFont="1" applyBorder="1" applyAlignment="1">
      <alignment horizontal="center" vertical="center" wrapText="1"/>
    </xf>
    <xf numFmtId="164" fontId="31" fillId="0" borderId="1" xfId="1" applyNumberFormat="1" applyFont="1" applyBorder="1" applyAlignment="1">
      <alignment horizontal="right" vertical="center" wrapText="1"/>
    </xf>
    <xf numFmtId="3" fontId="31" fillId="0" borderId="1" xfId="1" applyNumberFormat="1" applyFont="1" applyBorder="1" applyAlignment="1">
      <alignment horizontal="right" vertical="center" wrapText="1"/>
    </xf>
    <xf numFmtId="3" fontId="13" fillId="2" borderId="0" xfId="1" applyNumberFormat="1" applyFont="1" applyFill="1" applyAlignment="1">
      <alignment vertical="center"/>
    </xf>
    <xf numFmtId="0" fontId="31" fillId="0" borderId="1" xfId="1" applyFont="1" applyBorder="1" applyAlignment="1">
      <alignment horizontal="left" vertical="center" wrapText="1"/>
    </xf>
    <xf numFmtId="0" fontId="32" fillId="0" borderId="5" xfId="1" applyFont="1" applyBorder="1" applyAlignment="1">
      <alignment horizontal="center" vertical="center"/>
    </xf>
    <xf numFmtId="0" fontId="33" fillId="0" borderId="5" xfId="1" applyFont="1" applyBorder="1" applyAlignment="1">
      <alignment horizontal="justify" vertical="center" wrapText="1"/>
    </xf>
    <xf numFmtId="4" fontId="34" fillId="0" borderId="5" xfId="1" applyNumberFormat="1" applyFont="1" applyBorder="1" applyAlignment="1">
      <alignment horizontal="right" vertical="center"/>
    </xf>
    <xf numFmtId="166" fontId="32" fillId="0" borderId="5" xfId="1" applyNumberFormat="1" applyFont="1" applyBorder="1" applyAlignment="1">
      <alignment vertical="center"/>
    </xf>
    <xf numFmtId="3" fontId="32" fillId="0" borderId="5" xfId="1" quotePrefix="1" applyNumberFormat="1" applyFont="1" applyBorder="1" applyAlignment="1">
      <alignment horizontal="right" vertical="center" wrapText="1"/>
    </xf>
    <xf numFmtId="3" fontId="32" fillId="0" borderId="5" xfId="1" applyNumberFormat="1" applyFont="1" applyBorder="1" applyAlignment="1">
      <alignment horizontal="right" vertical="center"/>
    </xf>
    <xf numFmtId="0" fontId="32" fillId="0" borderId="5" xfId="1" quotePrefix="1" applyFont="1" applyBorder="1" applyAlignment="1">
      <alignment horizontal="center" vertical="center" wrapText="1"/>
    </xf>
    <xf numFmtId="3" fontId="30" fillId="0" borderId="0" xfId="1" applyNumberFormat="1" applyFont="1" applyAlignment="1">
      <alignment vertical="center"/>
    </xf>
    <xf numFmtId="0" fontId="32" fillId="0" borderId="2" xfId="1" applyFont="1" applyBorder="1" applyAlignment="1">
      <alignment horizontal="center" vertical="center"/>
    </xf>
    <xf numFmtId="0" fontId="35" fillId="0" borderId="2" xfId="1" applyFont="1" applyBorder="1" applyAlignment="1">
      <alignment horizontal="justify" vertical="center" wrapText="1"/>
    </xf>
    <xf numFmtId="4" fontId="34" fillId="0" borderId="2" xfId="1" applyNumberFormat="1" applyFont="1" applyBorder="1" applyAlignment="1">
      <alignment horizontal="right" vertical="center"/>
    </xf>
    <xf numFmtId="166" fontId="32" fillId="0" borderId="2" xfId="1" applyNumberFormat="1" applyFont="1" applyBorder="1" applyAlignment="1">
      <alignment vertical="center"/>
    </xf>
    <xf numFmtId="3" fontId="32" fillId="0" borderId="2" xfId="1" quotePrefix="1" applyNumberFormat="1" applyFont="1" applyBorder="1" applyAlignment="1">
      <alignment horizontal="right" vertical="center" wrapText="1"/>
    </xf>
    <xf numFmtId="3" fontId="32" fillId="0" borderId="2" xfId="1" applyNumberFormat="1" applyFont="1" applyBorder="1" applyAlignment="1">
      <alignment horizontal="right" vertical="center"/>
    </xf>
    <xf numFmtId="0" fontId="32" fillId="0" borderId="2" xfId="1" quotePrefix="1" applyFont="1" applyBorder="1" applyAlignment="1">
      <alignment horizontal="center" vertical="center" wrapText="1"/>
    </xf>
    <xf numFmtId="0" fontId="11" fillId="0" borderId="2" xfId="1" applyFont="1" applyBorder="1" applyAlignment="1">
      <alignment horizontal="justify" vertical="center" wrapText="1"/>
    </xf>
    <xf numFmtId="166" fontId="11" fillId="0" borderId="2" xfId="1" applyNumberFormat="1" applyFont="1" applyBorder="1" applyAlignment="1">
      <alignment vertical="center"/>
    </xf>
    <xf numFmtId="4" fontId="30" fillId="0" borderId="0" xfId="1" applyNumberFormat="1" applyFont="1" applyAlignment="1">
      <alignment vertical="center"/>
    </xf>
    <xf numFmtId="0" fontId="32" fillId="0" borderId="8" xfId="1" applyFont="1" applyBorder="1" applyAlignment="1">
      <alignment horizontal="center" vertical="center"/>
    </xf>
    <xf numFmtId="0" fontId="11" fillId="0" borderId="8" xfId="1" applyFont="1" applyBorder="1" applyAlignment="1">
      <alignment horizontal="justify" vertical="center" wrapText="1"/>
    </xf>
    <xf numFmtId="166" fontId="11" fillId="0" borderId="8" xfId="1" applyNumberFormat="1" applyFont="1" applyBorder="1" applyAlignment="1">
      <alignment vertical="center"/>
    </xf>
    <xf numFmtId="4" fontId="34" fillId="0" borderId="8" xfId="1" applyNumberFormat="1" applyFont="1" applyBorder="1" applyAlignment="1">
      <alignment horizontal="right" vertical="center"/>
    </xf>
    <xf numFmtId="166" fontId="32" fillId="0" borderId="8" xfId="1" applyNumberFormat="1" applyFont="1" applyBorder="1" applyAlignment="1">
      <alignment vertical="center"/>
    </xf>
    <xf numFmtId="3" fontId="32" fillId="0" borderId="8" xfId="1" quotePrefix="1" applyNumberFormat="1" applyFont="1" applyBorder="1" applyAlignment="1">
      <alignment horizontal="right" vertical="center" wrapText="1"/>
    </xf>
    <xf numFmtId="3" fontId="32" fillId="0" borderId="8" xfId="1" applyNumberFormat="1" applyFont="1" applyBorder="1" applyAlignment="1">
      <alignment horizontal="right" vertical="center"/>
    </xf>
    <xf numFmtId="0" fontId="32" fillId="0" borderId="8" xfId="1" quotePrefix="1" applyFont="1" applyBorder="1" applyAlignment="1">
      <alignment horizontal="center" vertical="center" wrapText="1"/>
    </xf>
    <xf numFmtId="0" fontId="19" fillId="0" borderId="1" xfId="1" applyFont="1" applyBorder="1" applyAlignment="1">
      <alignment horizontal="center" vertical="center"/>
    </xf>
    <xf numFmtId="0" fontId="14" fillId="0" borderId="1" xfId="1" applyFont="1" applyBorder="1" applyAlignment="1">
      <alignment horizontal="justify" vertical="center" wrapText="1"/>
    </xf>
    <xf numFmtId="166" fontId="14" fillId="0" borderId="1" xfId="1" applyNumberFormat="1" applyFont="1" applyBorder="1" applyAlignment="1">
      <alignment vertical="center"/>
    </xf>
    <xf numFmtId="166" fontId="19" fillId="0" borderId="1" xfId="1" applyNumberFormat="1" applyFont="1" applyBorder="1" applyAlignment="1">
      <alignment vertical="center"/>
    </xf>
    <xf numFmtId="3" fontId="19" fillId="0" borderId="1" xfId="1" applyNumberFormat="1" applyFont="1" applyBorder="1" applyAlignment="1">
      <alignment horizontal="right" vertical="center"/>
    </xf>
    <xf numFmtId="3" fontId="19" fillId="0" borderId="1" xfId="1" quotePrefix="1" applyNumberFormat="1" applyFont="1" applyBorder="1" applyAlignment="1">
      <alignment horizontal="right" vertical="center" wrapText="1"/>
    </xf>
    <xf numFmtId="0" fontId="19" fillId="0" borderId="1" xfId="1" quotePrefix="1" applyFont="1" applyBorder="1" applyAlignment="1">
      <alignment horizontal="center" vertical="center" wrapText="1"/>
    </xf>
    <xf numFmtId="0" fontId="21" fillId="0" borderId="0" xfId="1" applyFont="1" applyAlignment="1">
      <alignment vertical="center"/>
    </xf>
    <xf numFmtId="4" fontId="21" fillId="0" borderId="0" xfId="1" applyNumberFormat="1" applyFont="1" applyAlignment="1">
      <alignment vertical="center"/>
    </xf>
    <xf numFmtId="0" fontId="11" fillId="0" borderId="5" xfId="1" applyFont="1" applyBorder="1" applyAlignment="1">
      <alignment horizontal="justify" vertical="center" wrapText="1"/>
    </xf>
    <xf numFmtId="166" fontId="11" fillId="0" borderId="5" xfId="1" applyNumberFormat="1" applyFont="1" applyBorder="1" applyAlignment="1">
      <alignment vertical="center"/>
    </xf>
    <xf numFmtId="2" fontId="32" fillId="0" borderId="5" xfId="1" applyNumberFormat="1" applyFont="1" applyBorder="1" applyAlignment="1">
      <alignment vertical="center"/>
    </xf>
    <xf numFmtId="165" fontId="32" fillId="0" borderId="5" xfId="1" applyNumberFormat="1" applyFont="1" applyBorder="1" applyAlignment="1">
      <alignment horizontal="right" vertical="center"/>
    </xf>
    <xf numFmtId="3" fontId="32" fillId="0" borderId="5" xfId="1" applyNumberFormat="1" applyFont="1" applyBorder="1" applyAlignment="1">
      <alignment horizontal="right" vertical="center" wrapText="1"/>
    </xf>
    <xf numFmtId="0" fontId="32" fillId="0" borderId="5" xfId="1" applyFont="1" applyBorder="1" applyAlignment="1">
      <alignment horizontal="center" vertical="center" wrapText="1"/>
    </xf>
    <xf numFmtId="2" fontId="32" fillId="0" borderId="8" xfId="1" applyNumberFormat="1" applyFont="1" applyBorder="1" applyAlignment="1">
      <alignment vertical="center"/>
    </xf>
    <xf numFmtId="165" fontId="32" fillId="0" borderId="8" xfId="1" applyNumberFormat="1" applyFont="1" applyBorder="1" applyAlignment="1">
      <alignment horizontal="right" vertical="center"/>
    </xf>
    <xf numFmtId="3" fontId="32" fillId="0" borderId="8" xfId="1" applyNumberFormat="1" applyFont="1" applyBorder="1" applyAlignment="1">
      <alignment horizontal="right" vertical="center" wrapText="1"/>
    </xf>
    <xf numFmtId="0" fontId="32" fillId="0" borderId="8" xfId="1" applyFont="1" applyBorder="1" applyAlignment="1">
      <alignment horizontal="center" vertical="center" wrapText="1"/>
    </xf>
    <xf numFmtId="164" fontId="14" fillId="0" borderId="1" xfId="1" applyNumberFormat="1" applyFont="1" applyBorder="1" applyAlignment="1">
      <alignment vertical="center"/>
    </xf>
    <xf numFmtId="3" fontId="14" fillId="0" borderId="1" xfId="1" applyNumberFormat="1" applyFont="1" applyBorder="1" applyAlignment="1">
      <alignment vertical="center"/>
    </xf>
    <xf numFmtId="0" fontId="19" fillId="0" borderId="1" xfId="1" applyFont="1" applyBorder="1" applyAlignment="1">
      <alignment horizontal="center" vertical="center" wrapText="1"/>
    </xf>
    <xf numFmtId="43" fontId="32" fillId="0" borderId="5" xfId="1" applyNumberFormat="1" applyFont="1" applyBorder="1" applyAlignment="1">
      <alignment horizontal="right" vertical="center"/>
    </xf>
    <xf numFmtId="167" fontId="32" fillId="0" borderId="5" xfId="1" applyNumberFormat="1" applyFont="1" applyBorder="1" applyAlignment="1">
      <alignment horizontal="right" vertical="center"/>
    </xf>
    <xf numFmtId="43" fontId="32" fillId="0" borderId="2" xfId="1" applyNumberFormat="1" applyFont="1" applyBorder="1" applyAlignment="1">
      <alignment horizontal="right" vertical="center"/>
    </xf>
    <xf numFmtId="167" fontId="32" fillId="0" borderId="2" xfId="1" applyNumberFormat="1" applyFont="1" applyBorder="1" applyAlignment="1">
      <alignment horizontal="right" vertical="center"/>
    </xf>
    <xf numFmtId="3" fontId="32" fillId="0" borderId="2" xfId="1" applyNumberFormat="1" applyFont="1" applyBorder="1" applyAlignment="1">
      <alignment horizontal="right" vertical="center" wrapText="1"/>
    </xf>
    <xf numFmtId="0" fontId="32" fillId="0" borderId="2" xfId="1" applyFont="1" applyBorder="1" applyAlignment="1">
      <alignment horizontal="center" vertical="center" wrapText="1"/>
    </xf>
    <xf numFmtId="0" fontId="32" fillId="0" borderId="4" xfId="1" applyFont="1" applyBorder="1" applyAlignment="1">
      <alignment horizontal="center" vertical="center"/>
    </xf>
    <xf numFmtId="0" fontId="11" fillId="0" borderId="4" xfId="1" applyFont="1" applyBorder="1" applyAlignment="1">
      <alignment horizontal="justify" vertical="center" wrapText="1"/>
    </xf>
    <xf numFmtId="166" fontId="11" fillId="0" borderId="4" xfId="1" applyNumberFormat="1" applyFont="1" applyBorder="1" applyAlignment="1">
      <alignment vertical="center"/>
    </xf>
    <xf numFmtId="43" fontId="32" fillId="0" borderId="4" xfId="1" applyNumberFormat="1" applyFont="1" applyBorder="1" applyAlignment="1">
      <alignment horizontal="right" vertical="center"/>
    </xf>
    <xf numFmtId="167" fontId="32" fillId="0" borderId="4" xfId="1" applyNumberFormat="1" applyFont="1" applyBorder="1" applyAlignment="1">
      <alignment horizontal="right" vertical="center"/>
    </xf>
    <xf numFmtId="3" fontId="32" fillId="0" borderId="4" xfId="1" quotePrefix="1" applyNumberFormat="1" applyFont="1" applyBorder="1" applyAlignment="1">
      <alignment horizontal="right" vertical="center" wrapText="1"/>
    </xf>
    <xf numFmtId="3" fontId="32" fillId="0" borderId="4" xfId="1" applyNumberFormat="1" applyFont="1" applyBorder="1" applyAlignment="1">
      <alignment horizontal="right" vertical="center" wrapText="1"/>
    </xf>
    <xf numFmtId="3" fontId="32" fillId="0" borderId="4" xfId="1" applyNumberFormat="1" applyFont="1" applyBorder="1" applyAlignment="1">
      <alignment horizontal="right" vertical="center"/>
    </xf>
    <xf numFmtId="0" fontId="32" fillId="0" borderId="4" xfId="1" applyFont="1" applyBorder="1" applyAlignment="1">
      <alignment horizontal="center" vertical="center" wrapText="1"/>
    </xf>
    <xf numFmtId="0" fontId="32" fillId="0" borderId="0" xfId="1" applyFont="1" applyAlignment="1">
      <alignment horizontal="center" vertical="center"/>
    </xf>
    <xf numFmtId="0" fontId="32" fillId="0" borderId="0" xfId="1" applyFont="1" applyAlignment="1">
      <alignment vertical="center"/>
    </xf>
    <xf numFmtId="3" fontId="32" fillId="0" borderId="0" xfId="1" applyNumberFormat="1" applyFont="1" applyAlignment="1">
      <alignment horizontal="center" vertical="center"/>
    </xf>
    <xf numFmtId="0" fontId="36" fillId="0" borderId="7" xfId="1" applyFont="1" applyBorder="1" applyAlignment="1">
      <alignment horizontal="center" vertical="center"/>
    </xf>
    <xf numFmtId="0" fontId="36" fillId="0" borderId="7" xfId="1" applyFont="1" applyBorder="1" applyAlignment="1">
      <alignment horizontal="justify" vertical="center"/>
    </xf>
    <xf numFmtId="166" fontId="36" fillId="0" borderId="7" xfId="1" applyNumberFormat="1" applyFont="1" applyBorder="1" applyAlignment="1">
      <alignment vertical="center"/>
    </xf>
    <xf numFmtId="2" fontId="36" fillId="0" borderId="7" xfId="1" applyNumberFormat="1" applyFont="1" applyBorder="1" applyAlignment="1">
      <alignment vertical="center"/>
    </xf>
    <xf numFmtId="3" fontId="36" fillId="0" borderId="7" xfId="1" quotePrefix="1" applyNumberFormat="1" applyFont="1" applyBorder="1" applyAlignment="1">
      <alignment horizontal="right" vertical="center" wrapText="1"/>
    </xf>
    <xf numFmtId="3" fontId="36" fillId="0" borderId="7" xfId="1" applyNumberFormat="1" applyFont="1" applyBorder="1" applyAlignment="1">
      <alignment horizontal="right" vertical="center"/>
    </xf>
    <xf numFmtId="0" fontId="36" fillId="0" borderId="7" xfId="1" quotePrefix="1" applyFont="1" applyBorder="1" applyAlignment="1">
      <alignment horizontal="center" vertical="center" wrapText="1"/>
    </xf>
    <xf numFmtId="3" fontId="37" fillId="0" borderId="0" xfId="1" applyNumberFormat="1" applyFont="1" applyAlignment="1">
      <alignment vertical="center"/>
    </xf>
    <xf numFmtId="0" fontId="37" fillId="0" borderId="0" xfId="1" applyFont="1" applyAlignment="1">
      <alignment vertical="center"/>
    </xf>
    <xf numFmtId="0" fontId="36" fillId="0" borderId="4" xfId="1" applyFont="1" applyBorder="1" applyAlignment="1">
      <alignment horizontal="center" vertical="center"/>
    </xf>
    <xf numFmtId="0" fontId="36" fillId="0" borderId="4" xfId="1" applyFont="1" applyBorder="1" applyAlignment="1">
      <alignment horizontal="justify" vertical="center" wrapText="1"/>
    </xf>
    <xf numFmtId="166" fontId="36" fillId="0" borderId="4" xfId="1" applyNumberFormat="1" applyFont="1" applyBorder="1" applyAlignment="1">
      <alignment vertical="center"/>
    </xf>
    <xf numFmtId="43" fontId="36" fillId="0" borderId="4" xfId="1" applyNumberFormat="1" applyFont="1" applyBorder="1" applyAlignment="1">
      <alignment horizontal="right" vertical="center"/>
    </xf>
    <xf numFmtId="167" fontId="36" fillId="0" borderId="4" xfId="1" applyNumberFormat="1" applyFont="1" applyBorder="1" applyAlignment="1">
      <alignment horizontal="right" vertical="center"/>
    </xf>
    <xf numFmtId="3" fontId="36" fillId="0" borderId="4" xfId="1" applyNumberFormat="1" applyFont="1" applyBorder="1" applyAlignment="1">
      <alignment horizontal="right" vertical="center" wrapText="1"/>
    </xf>
    <xf numFmtId="3" fontId="36" fillId="0" borderId="4" xfId="1" applyNumberFormat="1" applyFont="1" applyBorder="1" applyAlignment="1">
      <alignment horizontal="right" vertical="center"/>
    </xf>
    <xf numFmtId="0" fontId="36" fillId="0" borderId="4" xfId="1" applyFont="1" applyBorder="1" applyAlignment="1">
      <alignment horizontal="center" vertical="center" wrapText="1"/>
    </xf>
    <xf numFmtId="4" fontId="37" fillId="0" borderId="0" xfId="1" applyNumberFormat="1" applyFont="1" applyAlignment="1">
      <alignment vertical="center"/>
    </xf>
    <xf numFmtId="0" fontId="36" fillId="0" borderId="2" xfId="1" applyFont="1" applyBorder="1" applyAlignment="1">
      <alignment horizontal="center" vertical="center"/>
    </xf>
    <xf numFmtId="0" fontId="36" fillId="0" borderId="2" xfId="1" applyFont="1" applyBorder="1" applyAlignment="1">
      <alignment horizontal="justify" vertical="center" wrapText="1"/>
    </xf>
    <xf numFmtId="166" fontId="36" fillId="0" borderId="2" xfId="1" applyNumberFormat="1" applyFont="1" applyBorder="1" applyAlignment="1">
      <alignment vertical="center"/>
    </xf>
    <xf numFmtId="43" fontId="36" fillId="0" borderId="2" xfId="1" applyNumberFormat="1" applyFont="1" applyBorder="1" applyAlignment="1">
      <alignment horizontal="right" vertical="center"/>
    </xf>
    <xf numFmtId="167" fontId="36" fillId="0" borderId="2" xfId="1" applyNumberFormat="1" applyFont="1" applyBorder="1" applyAlignment="1">
      <alignment horizontal="right" vertical="center"/>
    </xf>
    <xf numFmtId="3" fontId="36" fillId="0" borderId="2" xfId="1" applyNumberFormat="1" applyFont="1" applyBorder="1" applyAlignment="1">
      <alignment horizontal="right" vertical="center" wrapText="1"/>
    </xf>
    <xf numFmtId="3" fontId="36" fillId="0" borderId="2" xfId="1" applyNumberFormat="1" applyFont="1" applyBorder="1" applyAlignment="1">
      <alignment horizontal="right" vertical="center"/>
    </xf>
    <xf numFmtId="0" fontId="36" fillId="0" borderId="2" xfId="1" applyFont="1" applyBorder="1" applyAlignment="1">
      <alignment horizontal="center" vertical="center" wrapText="1"/>
    </xf>
    <xf numFmtId="0" fontId="28" fillId="0" borderId="2" xfId="1" applyFont="1" applyBorder="1" applyAlignment="1">
      <alignment horizontal="center" vertical="center"/>
    </xf>
    <xf numFmtId="0" fontId="28" fillId="0" borderId="8" xfId="1" applyFont="1" applyBorder="1" applyAlignment="1">
      <alignment horizontal="justify" vertical="center" wrapText="1"/>
    </xf>
    <xf numFmtId="166" fontId="28" fillId="0" borderId="8" xfId="1" applyNumberFormat="1" applyFont="1" applyBorder="1" applyAlignment="1">
      <alignment vertical="center"/>
    </xf>
    <xf numFmtId="43" fontId="28" fillId="0" borderId="8" xfId="1" applyNumberFormat="1" applyFont="1" applyBorder="1" applyAlignment="1">
      <alignment horizontal="right" vertical="center"/>
    </xf>
    <xf numFmtId="167" fontId="28" fillId="0" borderId="8" xfId="1" applyNumberFormat="1" applyFont="1" applyBorder="1" applyAlignment="1">
      <alignment horizontal="right" vertical="center"/>
    </xf>
    <xf numFmtId="3" fontId="28" fillId="0" borderId="8" xfId="1" applyNumberFormat="1" applyFont="1" applyBorder="1" applyAlignment="1">
      <alignment horizontal="right" vertical="center"/>
    </xf>
    <xf numFmtId="0" fontId="28" fillId="0" borderId="8" xfId="1" applyFont="1" applyBorder="1" applyAlignment="1">
      <alignment horizontal="center" vertical="center" wrapText="1"/>
    </xf>
    <xf numFmtId="0" fontId="29" fillId="0" borderId="0" xfId="1" applyFont="1" applyAlignment="1">
      <alignment vertical="center"/>
    </xf>
    <xf numFmtId="4" fontId="29" fillId="0" borderId="0" xfId="1" applyNumberFormat="1" applyFont="1" applyAlignment="1">
      <alignment vertical="center"/>
    </xf>
    <xf numFmtId="1" fontId="26" fillId="0" borderId="2" xfId="1" applyNumberFormat="1" applyFont="1" applyBorder="1" applyAlignment="1">
      <alignment horizontal="center" vertical="center" wrapText="1"/>
    </xf>
    <xf numFmtId="0" fontId="26" fillId="0" borderId="2" xfId="1" applyFont="1" applyBorder="1" applyAlignment="1">
      <alignment horizontal="justify" vertical="center" wrapText="1"/>
    </xf>
    <xf numFmtId="0" fontId="12" fillId="0" borderId="0" xfId="1" applyFont="1" applyAlignment="1">
      <alignment horizontal="center" vertical="center" wrapText="1"/>
    </xf>
    <xf numFmtId="0" fontId="12" fillId="0" borderId="0" xfId="1" applyFont="1" applyAlignment="1">
      <alignment wrapText="1"/>
    </xf>
    <xf numFmtId="0" fontId="13" fillId="0" borderId="1" xfId="1" applyFont="1" applyBorder="1" applyAlignment="1">
      <alignment horizontal="center" vertical="center" wrapText="1"/>
    </xf>
    <xf numFmtId="0" fontId="12" fillId="0" borderId="1" xfId="1" applyFont="1" applyBorder="1" applyAlignment="1">
      <alignment horizontal="center" vertical="center" wrapText="1"/>
    </xf>
    <xf numFmtId="3" fontId="13" fillId="0" borderId="1" xfId="1" applyNumberFormat="1" applyFont="1" applyBorder="1" applyAlignment="1">
      <alignment horizontal="right" vertical="center" wrapText="1"/>
    </xf>
    <xf numFmtId="3" fontId="12" fillId="0" borderId="1" xfId="1" applyNumberFormat="1" applyFont="1" applyBorder="1" applyAlignment="1">
      <alignment horizontal="right" wrapText="1"/>
    </xf>
    <xf numFmtId="0" fontId="13" fillId="0" borderId="1" xfId="1" applyFont="1" applyBorder="1" applyAlignment="1">
      <alignment horizontal="left" vertical="center" wrapText="1"/>
    </xf>
    <xf numFmtId="0" fontId="12" fillId="0" borderId="5" xfId="1" applyFont="1" applyBorder="1" applyAlignment="1">
      <alignment horizontal="center" vertical="center" wrapText="1"/>
    </xf>
    <xf numFmtId="0" fontId="12" fillId="0" borderId="5" xfId="1" applyFont="1" applyBorder="1" applyAlignment="1">
      <alignment horizontal="justify" vertical="center" wrapText="1"/>
    </xf>
    <xf numFmtId="3" fontId="12" fillId="0" borderId="5" xfId="1" applyNumberFormat="1" applyFont="1" applyBorder="1" applyAlignment="1">
      <alignment horizontal="right" vertical="center" wrapText="1"/>
    </xf>
    <xf numFmtId="0" fontId="12" fillId="0" borderId="5" xfId="1" applyFont="1" applyBorder="1" applyAlignment="1">
      <alignment horizontal="right" vertical="center" wrapText="1"/>
    </xf>
    <xf numFmtId="1" fontId="12" fillId="0" borderId="2" xfId="1" applyNumberFormat="1" applyFont="1" applyBorder="1" applyAlignment="1">
      <alignment horizontal="center" vertical="center" wrapText="1"/>
    </xf>
    <xf numFmtId="2" fontId="12" fillId="0" borderId="2" xfId="20" applyNumberFormat="1" applyFont="1" applyBorder="1" applyAlignment="1">
      <alignment horizontal="justify" vertical="center" wrapText="1"/>
    </xf>
    <xf numFmtId="0" fontId="12" fillId="0" borderId="2" xfId="21" applyFont="1" applyBorder="1" applyAlignment="1">
      <alignment horizontal="justify" vertical="center" wrapText="1"/>
    </xf>
    <xf numFmtId="0" fontId="12" fillId="0" borderId="2" xfId="1" applyFont="1" applyBorder="1" applyAlignment="1">
      <alignment vertical="center" wrapText="1"/>
    </xf>
    <xf numFmtId="3" fontId="12" fillId="0" borderId="2" xfId="1" applyNumberFormat="1" applyFont="1" applyBorder="1" applyAlignment="1">
      <alignment horizontal="right" vertical="center" wrapText="1"/>
    </xf>
    <xf numFmtId="0" fontId="12" fillId="0" borderId="2" xfId="1" applyFont="1" applyBorder="1" applyAlignment="1">
      <alignment horizontal="right" vertical="center" wrapText="1"/>
    </xf>
    <xf numFmtId="0" fontId="12" fillId="0" borderId="2" xfId="1" applyFont="1" applyBorder="1" applyAlignment="1">
      <alignment horizontal="justify" vertical="center" wrapText="1"/>
    </xf>
    <xf numFmtId="2" fontId="12" fillId="0" borderId="2" xfId="1" applyNumberFormat="1" applyFont="1" applyBorder="1" applyAlignment="1">
      <alignment horizontal="justify" vertical="center" wrapText="1"/>
    </xf>
    <xf numFmtId="2" fontId="26" fillId="0" borderId="2" xfId="1" applyNumberFormat="1" applyFont="1" applyBorder="1" applyAlignment="1">
      <alignment horizontal="justify" vertical="center" wrapText="1"/>
    </xf>
    <xf numFmtId="3" fontId="26" fillId="0" borderId="2" xfId="1" applyNumberFormat="1" applyFont="1" applyBorder="1" applyAlignment="1">
      <alignment horizontal="right" vertical="center" wrapText="1"/>
    </xf>
    <xf numFmtId="0" fontId="26" fillId="0" borderId="2" xfId="1" applyFont="1" applyBorder="1" applyAlignment="1">
      <alignment horizontal="right" vertical="center" wrapText="1"/>
    </xf>
    <xf numFmtId="0" fontId="13" fillId="0" borderId="2" xfId="1" applyFont="1" applyBorder="1" applyAlignment="1">
      <alignment horizontal="center" vertical="center" wrapText="1"/>
    </xf>
    <xf numFmtId="0" fontId="13" fillId="0" borderId="2" xfId="1" applyFont="1" applyBorder="1" applyAlignment="1">
      <alignment horizontal="left" vertical="center" wrapText="1"/>
    </xf>
    <xf numFmtId="0" fontId="13" fillId="0" borderId="2" xfId="1" applyFont="1" applyBorder="1" applyAlignment="1">
      <alignment vertical="center" wrapText="1"/>
    </xf>
    <xf numFmtId="3" fontId="13" fillId="0" borderId="2" xfId="1" applyNumberFormat="1" applyFont="1" applyBorder="1" applyAlignment="1">
      <alignment horizontal="right" vertical="center" wrapText="1"/>
    </xf>
    <xf numFmtId="0" fontId="13" fillId="0" borderId="2" xfId="1" applyFont="1" applyBorder="1" applyAlignment="1">
      <alignment horizontal="right" vertical="center" wrapText="1"/>
    </xf>
    <xf numFmtId="0" fontId="12" fillId="0" borderId="4" xfId="1" applyFont="1" applyBorder="1" applyAlignment="1">
      <alignment horizontal="center" vertical="center" wrapText="1"/>
    </xf>
    <xf numFmtId="0" fontId="12" fillId="0" borderId="4" xfId="20" applyFont="1" applyBorder="1" applyAlignment="1">
      <alignment horizontal="justify" vertical="center" wrapText="1"/>
    </xf>
    <xf numFmtId="0" fontId="12" fillId="0" borderId="4" xfId="1" applyFont="1" applyBorder="1" applyAlignment="1">
      <alignment horizontal="left" vertical="center" wrapText="1"/>
    </xf>
    <xf numFmtId="0" fontId="12" fillId="0" borderId="4" xfId="1" applyFont="1" applyBorder="1" applyAlignment="1">
      <alignment horizontal="justify" vertical="center" wrapText="1"/>
    </xf>
    <xf numFmtId="3" fontId="12" fillId="0" borderId="4" xfId="1" applyNumberFormat="1" applyFont="1" applyBorder="1" applyAlignment="1">
      <alignment horizontal="right" vertical="center" wrapText="1"/>
    </xf>
    <xf numFmtId="0" fontId="12" fillId="0" borderId="4" xfId="1" applyFont="1" applyBorder="1" applyAlignment="1">
      <alignment horizontal="right" vertical="center" wrapText="1"/>
    </xf>
    <xf numFmtId="0" fontId="12" fillId="0" borderId="2" xfId="1" applyFont="1" applyBorder="1" applyAlignment="1">
      <alignment horizontal="center" vertical="center" wrapText="1"/>
    </xf>
    <xf numFmtId="0" fontId="12" fillId="0" borderId="2" xfId="1" applyFont="1" applyBorder="1" applyAlignment="1">
      <alignment horizontal="left" vertical="center" wrapText="1"/>
    </xf>
    <xf numFmtId="0" fontId="12" fillId="0" borderId="2" xfId="1" applyFont="1" applyBorder="1" applyAlignment="1">
      <alignment wrapText="1"/>
    </xf>
    <xf numFmtId="0" fontId="12" fillId="0" borderId="2" xfId="20" applyFont="1" applyBorder="1" applyAlignment="1">
      <alignment horizontal="justify" vertical="center" wrapText="1"/>
    </xf>
    <xf numFmtId="0" fontId="13" fillId="0" borderId="2" xfId="1" applyFont="1" applyBorder="1" applyAlignment="1">
      <alignment horizontal="justify" vertical="center" wrapText="1"/>
    </xf>
    <xf numFmtId="3" fontId="12" fillId="0" borderId="2" xfId="1" applyNumberFormat="1" applyFont="1" applyBorder="1" applyAlignment="1">
      <alignment wrapText="1"/>
    </xf>
    <xf numFmtId="0" fontId="12" fillId="0" borderId="4" xfId="1" applyFont="1" applyBorder="1" applyAlignment="1">
      <alignment vertical="center" wrapText="1"/>
    </xf>
    <xf numFmtId="165" fontId="42" fillId="0" borderId="2" xfId="22" applyNumberFormat="1" applyFont="1" applyFill="1" applyBorder="1" applyAlignment="1">
      <alignment vertical="top" wrapText="1"/>
    </xf>
    <xf numFmtId="165" fontId="12" fillId="0" borderId="2" xfId="22" applyNumberFormat="1" applyFont="1" applyFill="1" applyBorder="1" applyAlignment="1">
      <alignment vertical="top" wrapText="1"/>
    </xf>
    <xf numFmtId="165" fontId="12" fillId="0" borderId="2" xfId="22" applyNumberFormat="1" applyFont="1" applyFill="1" applyBorder="1" applyAlignment="1">
      <alignment horizontal="right" vertical="top" wrapText="1"/>
    </xf>
    <xf numFmtId="165" fontId="12" fillId="0" borderId="2" xfId="22" applyNumberFormat="1" applyFont="1" applyFill="1" applyBorder="1" applyAlignment="1">
      <alignment horizontal="center" vertical="top" wrapText="1"/>
    </xf>
    <xf numFmtId="165" fontId="12" fillId="0" borderId="4" xfId="22" applyNumberFormat="1" applyFont="1" applyFill="1" applyBorder="1" applyAlignment="1">
      <alignment vertical="top" wrapText="1"/>
    </xf>
    <xf numFmtId="165" fontId="12" fillId="0" borderId="4" xfId="22" applyNumberFormat="1" applyFont="1" applyFill="1" applyBorder="1" applyAlignment="1">
      <alignment horizontal="right" vertical="top" wrapText="1"/>
    </xf>
    <xf numFmtId="165" fontId="12" fillId="0" borderId="4" xfId="22" applyNumberFormat="1" applyFont="1" applyFill="1" applyBorder="1" applyAlignment="1">
      <alignment horizontal="center" vertical="top" wrapText="1"/>
    </xf>
    <xf numFmtId="165" fontId="42" fillId="0" borderId="2" xfId="22" applyNumberFormat="1" applyFont="1" applyFill="1" applyBorder="1" applyAlignment="1">
      <alignment horizontal="center" vertical="top" wrapText="1"/>
    </xf>
    <xf numFmtId="165" fontId="27" fillId="0" borderId="2" xfId="22" applyNumberFormat="1" applyFont="1" applyFill="1" applyBorder="1" applyAlignment="1">
      <alignment vertical="top" wrapText="1"/>
    </xf>
    <xf numFmtId="165" fontId="11" fillId="0" borderId="2" xfId="22" applyNumberFormat="1" applyFont="1" applyFill="1" applyBorder="1" applyAlignment="1">
      <alignment vertical="top" wrapText="1"/>
    </xf>
    <xf numFmtId="43" fontId="11" fillId="0" borderId="2" xfId="22" applyFont="1" applyFill="1" applyBorder="1" applyAlignment="1">
      <alignment horizontal="right" vertical="top" wrapText="1"/>
    </xf>
    <xf numFmtId="0" fontId="13" fillId="0" borderId="0" xfId="18" applyFont="1" applyAlignment="1">
      <alignment horizontal="center" vertical="center" wrapText="1"/>
    </xf>
    <xf numFmtId="0" fontId="12" fillId="0" borderId="0" xfId="18" applyFont="1" applyAlignment="1">
      <alignment vertical="center" wrapText="1"/>
    </xf>
    <xf numFmtId="0" fontId="12" fillId="0" borderId="0" xfId="18" applyFont="1" applyAlignment="1">
      <alignment horizontal="center" vertical="center" wrapText="1"/>
    </xf>
    <xf numFmtId="0" fontId="12" fillId="0" borderId="0" xfId="18" applyFont="1" applyAlignment="1">
      <alignment horizontal="justify" vertical="center" wrapText="1"/>
    </xf>
    <xf numFmtId="0" fontId="13"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13" fillId="0" borderId="1" xfId="18" applyFont="1" applyBorder="1" applyAlignment="1">
      <alignment vertical="center" wrapText="1"/>
    </xf>
    <xf numFmtId="0" fontId="13" fillId="0" borderId="7" xfId="18" applyFont="1" applyBorder="1" applyAlignment="1">
      <alignment horizontal="center" vertical="center" wrapText="1"/>
    </xf>
    <xf numFmtId="3" fontId="13" fillId="0" borderId="7" xfId="18" applyNumberFormat="1" applyFont="1" applyBorder="1" applyAlignment="1">
      <alignment horizontal="right" vertical="center" wrapText="1"/>
    </xf>
    <xf numFmtId="0" fontId="13" fillId="0" borderId="2" xfId="18" applyFont="1" applyBorder="1" applyAlignment="1">
      <alignment horizontal="center" vertical="top" wrapText="1"/>
    </xf>
    <xf numFmtId="0" fontId="13" fillId="0" borderId="2" xfId="18" applyFont="1" applyBorder="1" applyAlignment="1">
      <alignment horizontal="justify" vertical="top" wrapText="1"/>
    </xf>
    <xf numFmtId="3" fontId="13" fillId="0" borderId="2" xfId="18" applyNumberFormat="1" applyFont="1" applyBorder="1" applyAlignment="1">
      <alignment horizontal="right" vertical="top" wrapText="1"/>
    </xf>
    <xf numFmtId="0" fontId="13" fillId="0" borderId="0" xfId="18" applyFont="1" applyAlignment="1">
      <alignment horizontal="center" vertical="top" wrapText="1"/>
    </xf>
    <xf numFmtId="0" fontId="42" fillId="0" borderId="2" xfId="18" applyFont="1" applyBorder="1" applyAlignment="1">
      <alignment horizontal="center" vertical="top" wrapText="1"/>
    </xf>
    <xf numFmtId="0" fontId="42" fillId="0" borderId="2" xfId="18" applyFont="1" applyBorder="1" applyAlignment="1">
      <alignment horizontal="left" vertical="top" wrapText="1"/>
    </xf>
    <xf numFmtId="3" fontId="42" fillId="0" borderId="2" xfId="18" applyNumberFormat="1" applyFont="1" applyBorder="1" applyAlignment="1">
      <alignment horizontal="right" vertical="top" wrapText="1"/>
    </xf>
    <xf numFmtId="0" fontId="42" fillId="0" borderId="0" xfId="18" applyFont="1" applyAlignment="1">
      <alignment horizontal="center" vertical="top" wrapText="1"/>
    </xf>
    <xf numFmtId="0" fontId="12" fillId="0" borderId="2" xfId="18" applyFont="1" applyBorder="1" applyAlignment="1">
      <alignment horizontal="center" vertical="top" wrapText="1"/>
    </xf>
    <xf numFmtId="0" fontId="12" fillId="0" borderId="2" xfId="19" applyFont="1" applyBorder="1" applyAlignment="1">
      <alignment horizontal="justify" vertical="top" wrapText="1"/>
    </xf>
    <xf numFmtId="3" fontId="12" fillId="0" borderId="2" xfId="18" applyNumberFormat="1" applyFont="1" applyBorder="1" applyAlignment="1">
      <alignment vertical="top" wrapText="1"/>
    </xf>
    <xf numFmtId="3" fontId="12" fillId="0" borderId="2" xfId="18" applyNumberFormat="1" applyFont="1" applyBorder="1" applyAlignment="1">
      <alignment horizontal="right" vertical="top" wrapText="1"/>
    </xf>
    <xf numFmtId="164" fontId="12" fillId="0" borderId="2" xfId="18" applyNumberFormat="1" applyFont="1" applyBorder="1" applyAlignment="1">
      <alignment horizontal="right" vertical="top" wrapText="1"/>
    </xf>
    <xf numFmtId="0" fontId="12" fillId="0" borderId="2" xfId="18" applyFont="1" applyBorder="1" applyAlignment="1">
      <alignment vertical="top" wrapText="1"/>
    </xf>
    <xf numFmtId="0" fontId="12" fillId="0" borderId="2" xfId="18" applyFont="1" applyBorder="1" applyAlignment="1">
      <alignment horizontal="justify" vertical="top" wrapText="1"/>
    </xf>
    <xf numFmtId="0" fontId="12" fillId="0" borderId="0" xfId="18" applyFont="1" applyAlignment="1">
      <alignment vertical="top" wrapText="1"/>
    </xf>
    <xf numFmtId="165" fontId="12" fillId="0" borderId="2" xfId="18" applyNumberFormat="1" applyFont="1" applyBorder="1" applyAlignment="1">
      <alignment horizontal="right" vertical="top" wrapText="1"/>
    </xf>
    <xf numFmtId="0" fontId="12" fillId="0" borderId="2" xfId="18" quotePrefix="1" applyFont="1" applyBorder="1" applyAlignment="1">
      <alignment horizontal="justify" vertical="top" wrapText="1"/>
    </xf>
    <xf numFmtId="165" fontId="12" fillId="0" borderId="2" xfId="18" applyNumberFormat="1" applyFont="1" applyBorder="1" applyAlignment="1">
      <alignment vertical="top" wrapText="1"/>
    </xf>
    <xf numFmtId="0" fontId="42" fillId="0" borderId="2" xfId="18" applyFont="1" applyBorder="1" applyAlignment="1">
      <alignment horizontal="justify" vertical="top" wrapText="1"/>
    </xf>
    <xf numFmtId="0" fontId="42" fillId="0" borderId="0" xfId="18" applyFont="1" applyAlignment="1">
      <alignment vertical="top" wrapText="1"/>
    </xf>
    <xf numFmtId="3" fontId="13" fillId="0" borderId="2" xfId="18" applyNumberFormat="1" applyFont="1" applyBorder="1" applyAlignment="1">
      <alignment vertical="top" wrapText="1"/>
    </xf>
    <xf numFmtId="0" fontId="13" fillId="0" borderId="0" xfId="18" applyFont="1" applyAlignment="1">
      <alignment vertical="top" wrapText="1"/>
    </xf>
    <xf numFmtId="3" fontId="42" fillId="0" borderId="2" xfId="18" applyNumberFormat="1" applyFont="1" applyBorder="1" applyAlignment="1">
      <alignment vertical="top" wrapText="1"/>
    </xf>
    <xf numFmtId="0" fontId="12" fillId="0" borderId="4" xfId="18" applyFont="1" applyBorder="1" applyAlignment="1">
      <alignment horizontal="center" vertical="top" wrapText="1"/>
    </xf>
    <xf numFmtId="0" fontId="12" fillId="0" borderId="4" xfId="18" applyFont="1" applyBorder="1" applyAlignment="1">
      <alignment horizontal="justify" vertical="top" wrapText="1"/>
    </xf>
    <xf numFmtId="165" fontId="12" fillId="0" borderId="4" xfId="18" applyNumberFormat="1" applyFont="1" applyBorder="1" applyAlignment="1">
      <alignment vertical="top" wrapText="1"/>
    </xf>
    <xf numFmtId="0" fontId="22" fillId="0" borderId="0" xfId="1" applyFont="1" applyAlignment="1">
      <alignment vertical="top" wrapText="1"/>
    </xf>
    <xf numFmtId="0" fontId="41" fillId="0" borderId="0" xfId="1" applyFont="1" applyAlignment="1">
      <alignment horizontal="center" vertical="top" wrapText="1"/>
    </xf>
    <xf numFmtId="0" fontId="41" fillId="0" borderId="0" xfId="1" applyFont="1" applyAlignment="1">
      <alignment vertical="top" wrapText="1"/>
    </xf>
    <xf numFmtId="0" fontId="14" fillId="0" borderId="1" xfId="1" applyFont="1" applyBorder="1" applyAlignment="1">
      <alignment horizontal="center" vertical="center" wrapText="1"/>
    </xf>
    <xf numFmtId="0" fontId="17" fillId="0" borderId="0" xfId="1" applyFont="1" applyAlignment="1">
      <alignment vertical="center" wrapText="1"/>
    </xf>
    <xf numFmtId="0" fontId="14" fillId="0" borderId="5" xfId="1" applyFont="1" applyBorder="1" applyAlignment="1">
      <alignment horizontal="center" vertical="top" wrapText="1"/>
    </xf>
    <xf numFmtId="0" fontId="14" fillId="0" borderId="5" xfId="1" applyFont="1" applyBorder="1" applyAlignment="1">
      <alignment vertical="top" wrapText="1"/>
    </xf>
    <xf numFmtId="3" fontId="14" fillId="0" borderId="5" xfId="1" applyNumberFormat="1" applyFont="1" applyBorder="1" applyAlignment="1">
      <alignment horizontal="right" vertical="top" wrapText="1"/>
    </xf>
    <xf numFmtId="0" fontId="17" fillId="0" borderId="0" xfId="1" applyFont="1" applyAlignment="1">
      <alignment vertical="top" wrapText="1"/>
    </xf>
    <xf numFmtId="0" fontId="14" fillId="0" borderId="2" xfId="1" applyFont="1" applyBorder="1" applyAlignment="1">
      <alignment horizontal="center" vertical="top" wrapText="1"/>
    </xf>
    <xf numFmtId="0" fontId="14" fillId="0" borderId="2" xfId="1" applyFont="1" applyBorder="1" applyAlignment="1">
      <alignment horizontal="justify" vertical="top" wrapText="1"/>
    </xf>
    <xf numFmtId="0" fontId="14" fillId="0" borderId="2" xfId="1" applyFont="1" applyBorder="1" applyAlignment="1">
      <alignment vertical="top" wrapText="1"/>
    </xf>
    <xf numFmtId="3" fontId="14" fillId="0" borderId="2" xfId="1" applyNumberFormat="1" applyFont="1" applyBorder="1" applyAlignment="1">
      <alignment horizontal="right" vertical="top" wrapText="1"/>
    </xf>
    <xf numFmtId="0" fontId="11" fillId="0" borderId="2" xfId="1" applyFont="1" applyBorder="1" applyAlignment="1">
      <alignment horizontal="center" vertical="top" wrapText="1"/>
    </xf>
    <xf numFmtId="0" fontId="11" fillId="0" borderId="2" xfId="1" applyFont="1" applyBorder="1" applyAlignment="1">
      <alignment horizontal="justify" vertical="top" wrapText="1"/>
    </xf>
    <xf numFmtId="3" fontId="11" fillId="0" borderId="2" xfId="1" applyNumberFormat="1" applyFont="1" applyBorder="1" applyAlignment="1">
      <alignment horizontal="right" vertical="top" wrapText="1"/>
    </xf>
    <xf numFmtId="0" fontId="11" fillId="0" borderId="2" xfId="1" applyFont="1" applyBorder="1" applyAlignment="1">
      <alignment vertical="top" wrapText="1"/>
    </xf>
    <xf numFmtId="0" fontId="27" fillId="0" borderId="2" xfId="1" applyFont="1" applyBorder="1" applyAlignment="1">
      <alignment horizontal="center" vertical="top" wrapText="1"/>
    </xf>
    <xf numFmtId="0" fontId="27" fillId="0" borderId="2" xfId="1" applyFont="1" applyBorder="1" applyAlignment="1">
      <alignment horizontal="justify" vertical="top" wrapText="1"/>
    </xf>
    <xf numFmtId="3" fontId="27" fillId="0" borderId="2" xfId="1" applyNumberFormat="1" applyFont="1" applyBorder="1" applyAlignment="1">
      <alignment horizontal="right" vertical="top" wrapText="1"/>
    </xf>
    <xf numFmtId="0" fontId="27" fillId="0" borderId="2" xfId="1" applyFont="1" applyBorder="1" applyAlignment="1">
      <alignment vertical="top" wrapText="1"/>
    </xf>
    <xf numFmtId="3" fontId="11" fillId="0" borderId="2" xfId="1" applyNumberFormat="1" applyFont="1" applyBorder="1" applyAlignment="1">
      <alignment horizontal="center" vertical="top" wrapText="1"/>
    </xf>
    <xf numFmtId="0" fontId="11" fillId="0" borderId="2" xfId="16" applyFont="1" applyBorder="1" applyAlignment="1">
      <alignment horizontal="justify" vertical="top" wrapText="1"/>
    </xf>
    <xf numFmtId="3" fontId="11" fillId="0" borderId="2" xfId="16" applyNumberFormat="1" applyFont="1" applyBorder="1" applyAlignment="1">
      <alignment horizontal="right" vertical="top" wrapText="1"/>
    </xf>
    <xf numFmtId="0" fontId="11" fillId="0" borderId="2" xfId="1" quotePrefix="1" applyFont="1" applyBorder="1" applyAlignment="1">
      <alignment horizontal="justify" vertical="top" wrapText="1"/>
    </xf>
    <xf numFmtId="0" fontId="28" fillId="0" borderId="0" xfId="1" applyFont="1" applyAlignment="1">
      <alignment vertical="top" wrapText="1"/>
    </xf>
    <xf numFmtId="0" fontId="11" fillId="0" borderId="2" xfId="1" quotePrefix="1" applyFont="1" applyBorder="1" applyAlignment="1">
      <alignment horizontal="center" vertical="top" wrapText="1"/>
    </xf>
    <xf numFmtId="0" fontId="27" fillId="0" borderId="2" xfId="0" applyFont="1" applyBorder="1" applyAlignment="1">
      <alignment horizontal="center" vertical="top" wrapText="1"/>
    </xf>
    <xf numFmtId="0" fontId="27" fillId="0" borderId="2" xfId="0" applyFont="1" applyBorder="1" applyAlignment="1">
      <alignment horizontal="justify" vertical="top" wrapText="1"/>
    </xf>
    <xf numFmtId="3" fontId="27" fillId="0" borderId="2" xfId="0" applyNumberFormat="1" applyFont="1" applyBorder="1" applyAlignment="1">
      <alignment horizontal="right" vertical="top" wrapText="1"/>
    </xf>
    <xf numFmtId="0" fontId="11" fillId="0" borderId="2" xfId="0" applyFont="1" applyBorder="1" applyAlignment="1">
      <alignment horizontal="center" vertical="top" wrapText="1"/>
    </xf>
    <xf numFmtId="0" fontId="11" fillId="0" borderId="2" xfId="0" applyFont="1" applyBorder="1" applyAlignment="1">
      <alignment horizontal="justify" vertical="top" wrapText="1"/>
    </xf>
    <xf numFmtId="3" fontId="11" fillId="0" borderId="2" xfId="0" applyNumberFormat="1" applyFont="1" applyBorder="1" applyAlignment="1">
      <alignment horizontal="right" vertical="top" wrapText="1"/>
    </xf>
    <xf numFmtId="0" fontId="14" fillId="0" borderId="2" xfId="1" quotePrefix="1" applyFont="1" applyBorder="1" applyAlignment="1">
      <alignment horizontal="justify" vertical="top" wrapText="1"/>
    </xf>
    <xf numFmtId="0" fontId="43" fillId="0" borderId="0" xfId="1" applyFont="1" applyAlignment="1">
      <alignment vertical="top" wrapText="1"/>
    </xf>
    <xf numFmtId="3" fontId="11" fillId="0" borderId="2" xfId="1" applyNumberFormat="1" applyFont="1" applyBorder="1" applyAlignment="1">
      <alignment vertical="top" wrapText="1"/>
    </xf>
    <xf numFmtId="165" fontId="14" fillId="0" borderId="2" xfId="1" applyNumberFormat="1" applyFont="1" applyBorder="1" applyAlignment="1">
      <alignment vertical="top" wrapText="1"/>
    </xf>
    <xf numFmtId="165" fontId="11" fillId="0" borderId="2" xfId="1" applyNumberFormat="1" applyFont="1" applyBorder="1" applyAlignment="1">
      <alignment vertical="top" wrapText="1"/>
    </xf>
    <xf numFmtId="0" fontId="11" fillId="0" borderId="4" xfId="1" applyFont="1" applyBorder="1" applyAlignment="1">
      <alignment horizontal="center" vertical="top" wrapText="1"/>
    </xf>
    <xf numFmtId="0" fontId="11" fillId="0" borderId="4" xfId="1" applyFont="1" applyBorder="1" applyAlignment="1">
      <alignment horizontal="justify" vertical="top" wrapText="1"/>
    </xf>
    <xf numFmtId="0" fontId="11" fillId="0" borderId="4" xfId="1" applyFont="1" applyBorder="1" applyAlignment="1">
      <alignment vertical="top" wrapText="1"/>
    </xf>
    <xf numFmtId="3" fontId="11" fillId="0" borderId="4" xfId="1" applyNumberFormat="1" applyFont="1" applyBorder="1" applyAlignment="1">
      <alignment horizontal="right" vertical="top" wrapText="1"/>
    </xf>
    <xf numFmtId="165" fontId="11" fillId="0" borderId="4" xfId="1" applyNumberFormat="1" applyFont="1" applyBorder="1" applyAlignment="1">
      <alignment vertical="top" wrapText="1"/>
    </xf>
    <xf numFmtId="0" fontId="22" fillId="0" borderId="0" xfId="1" applyFont="1" applyAlignment="1">
      <alignment horizontal="center" vertical="top" wrapText="1"/>
    </xf>
    <xf numFmtId="0" fontId="11" fillId="0" borderId="8" xfId="1" applyFont="1" applyBorder="1" applyAlignment="1">
      <alignment horizontal="center" vertical="top" wrapText="1"/>
    </xf>
    <xf numFmtId="0" fontId="11" fillId="0" borderId="8" xfId="1" applyFont="1" applyBorder="1" applyAlignment="1">
      <alignment horizontal="justify" vertical="top" wrapText="1"/>
    </xf>
    <xf numFmtId="0" fontId="11" fillId="0" borderId="8" xfId="1" applyFont="1" applyBorder="1" applyAlignment="1">
      <alignment vertical="top" wrapText="1"/>
    </xf>
    <xf numFmtId="3" fontId="11" fillId="0" borderId="8" xfId="1" applyNumberFormat="1" applyFont="1" applyBorder="1" applyAlignment="1">
      <alignment horizontal="right" vertical="top" wrapText="1"/>
    </xf>
    <xf numFmtId="165" fontId="11" fillId="0" borderId="8" xfId="8" applyNumberFormat="1" applyFont="1" applyFill="1" applyBorder="1" applyAlignment="1">
      <alignment vertical="top" wrapText="1"/>
    </xf>
    <xf numFmtId="0" fontId="13" fillId="0" borderId="1" xfId="18" applyFont="1" applyBorder="1" applyAlignment="1">
      <alignment horizontal="center" vertical="center" wrapText="1"/>
    </xf>
    <xf numFmtId="0" fontId="13" fillId="0" borderId="0" xfId="18" applyFont="1" applyAlignment="1">
      <alignment horizontal="center" vertical="center" wrapText="1"/>
    </xf>
    <xf numFmtId="0" fontId="26" fillId="0" borderId="0" xfId="1" applyFont="1" applyAlignment="1">
      <alignment horizontal="right" vertical="center" wrapText="1"/>
    </xf>
    <xf numFmtId="0" fontId="14" fillId="0" borderId="1" xfId="1" applyFont="1" applyBorder="1" applyAlignment="1">
      <alignment horizontal="center" vertical="center" wrapText="1"/>
    </xf>
    <xf numFmtId="0" fontId="39" fillId="0" borderId="0" xfId="1" applyFont="1" applyAlignment="1">
      <alignment horizontal="center" vertical="top" wrapText="1"/>
    </xf>
    <xf numFmtId="0" fontId="40" fillId="0" borderId="0" xfId="1" applyFont="1" applyAlignment="1">
      <alignment horizontal="right" vertical="top" wrapText="1"/>
    </xf>
    <xf numFmtId="0" fontId="39" fillId="0" borderId="1" xfId="1" applyFont="1" applyBorder="1" applyAlignment="1">
      <alignment horizontal="center" vertical="top" wrapText="1"/>
    </xf>
    <xf numFmtId="0" fontId="19" fillId="0" borderId="0" xfId="1" applyFont="1" applyAlignment="1">
      <alignment horizontal="center" vertical="center"/>
    </xf>
    <xf numFmtId="0" fontId="19" fillId="0" borderId="0" xfId="1" applyFont="1" applyAlignment="1">
      <alignment horizontal="center" vertical="center" wrapText="1"/>
    </xf>
    <xf numFmtId="0" fontId="12" fillId="0" borderId="2" xfId="21" applyFont="1" applyBorder="1" applyAlignment="1">
      <alignment horizontal="center" vertical="center" wrapText="1"/>
    </xf>
    <xf numFmtId="0" fontId="14" fillId="0" borderId="0" xfId="1" applyFont="1" applyAlignment="1">
      <alignment horizontal="center" wrapText="1"/>
    </xf>
    <xf numFmtId="0" fontId="26" fillId="0" borderId="3" xfId="1" applyFont="1" applyBorder="1" applyAlignment="1">
      <alignment horizontal="right" wrapText="1"/>
    </xf>
    <xf numFmtId="0" fontId="13" fillId="0" borderId="1" xfId="1" applyFont="1" applyBorder="1" applyAlignment="1">
      <alignment horizontal="center" vertical="center" wrapText="1"/>
    </xf>
  </cellXfs>
  <cellStyles count="23">
    <cellStyle name="0,0_x000d__x000a_NA_x000d__x000a_ 3" xfId="5" xr:uid="{00000000-0005-0000-0000-000000000000}"/>
    <cellStyle name="Comma" xfId="22" builtinId="3"/>
    <cellStyle name="Comma 2" xfId="4" xr:uid="{00000000-0005-0000-0000-000002000000}"/>
    <cellStyle name="Comma 2 2" xfId="12" xr:uid="{00000000-0005-0000-0000-000003000000}"/>
    <cellStyle name="Comma 2 2 2 24" xfId="8" xr:uid="{00000000-0005-0000-0000-000004000000}"/>
    <cellStyle name="Comma 3" xfId="6" xr:uid="{00000000-0005-0000-0000-000005000000}"/>
    <cellStyle name="Normal" xfId="0" builtinId="0"/>
    <cellStyle name="Normal 2" xfId="1" xr:uid="{00000000-0005-0000-0000-000007000000}"/>
    <cellStyle name="Normal 3" xfId="2" xr:uid="{00000000-0005-0000-0000-000008000000}"/>
    <cellStyle name="Normal 3 2" xfId="7" xr:uid="{00000000-0005-0000-0000-000009000000}"/>
    <cellStyle name="Normal 4" xfId="3" xr:uid="{00000000-0005-0000-0000-00000A000000}"/>
    <cellStyle name="Normal 4 2" xfId="10" xr:uid="{00000000-0005-0000-0000-00000B000000}"/>
    <cellStyle name="Normal 4 3" xfId="16" xr:uid="{00000000-0005-0000-0000-00000C000000}"/>
    <cellStyle name="Normal 4 3 2" xfId="20" xr:uid="{00000000-0005-0000-0000-00000D000000}"/>
    <cellStyle name="Normal 5" xfId="9" xr:uid="{00000000-0005-0000-0000-00000E000000}"/>
    <cellStyle name="Normal 5 2" xfId="11" xr:uid="{00000000-0005-0000-0000-00000F000000}"/>
    <cellStyle name="Normal 5 2 2" xfId="17" xr:uid="{00000000-0005-0000-0000-000010000000}"/>
    <cellStyle name="Normal 5 2 2 2" xfId="21" xr:uid="{00000000-0005-0000-0000-000011000000}"/>
    <cellStyle name="Normal 6" xfId="13" xr:uid="{00000000-0005-0000-0000-000012000000}"/>
    <cellStyle name="Normal 7" xfId="14" xr:uid="{00000000-0005-0000-0000-000013000000}"/>
    <cellStyle name="Normal 8" xfId="15" xr:uid="{00000000-0005-0000-0000-000014000000}"/>
    <cellStyle name="Normal 8 2" xfId="19" xr:uid="{00000000-0005-0000-0000-000015000000}"/>
    <cellStyle name="Normal 9" xfId="18"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C41"/>
  <sheetViews>
    <sheetView workbookViewId="0">
      <selection activeCell="C1" sqref="C1"/>
    </sheetView>
  </sheetViews>
  <sheetFormatPr defaultColWidth="9.28515625" defaultRowHeight="12.75" x14ac:dyDescent="0.2"/>
  <cols>
    <col min="1" max="1" width="29.7109375" style="1" customWidth="1"/>
    <col min="2" max="2" width="1.42578125" style="1" customWidth="1"/>
    <col min="3" max="3" width="32.28515625" style="1" customWidth="1"/>
    <col min="4" max="16384" width="9.28515625" style="1"/>
  </cols>
  <sheetData>
    <row r="1" spans="1:3" x14ac:dyDescent="0.2">
      <c r="A1" s="2"/>
      <c r="C1" s="3"/>
    </row>
    <row r="2" spans="1:3" ht="13.5" thickBot="1" x14ac:dyDescent="0.25">
      <c r="A2" s="2"/>
    </row>
    <row r="3" spans="1:3" ht="13.5" thickBot="1" x14ac:dyDescent="0.25">
      <c r="A3" s="3"/>
      <c r="C3" s="3"/>
    </row>
    <row r="4" spans="1:3" x14ac:dyDescent="0.2">
      <c r="A4" s="3"/>
      <c r="C4" s="3"/>
    </row>
    <row r="5" spans="1:3" x14ac:dyDescent="0.2">
      <c r="C5" s="3"/>
    </row>
    <row r="6" spans="1:3" ht="13.5" thickBot="1" x14ac:dyDescent="0.25">
      <c r="C6" s="3"/>
    </row>
    <row r="7" spans="1:3" x14ac:dyDescent="0.2">
      <c r="A7" s="3"/>
      <c r="C7" s="3"/>
    </row>
    <row r="8" spans="1:3" x14ac:dyDescent="0.2">
      <c r="A8" s="3"/>
      <c r="C8" s="3"/>
    </row>
    <row r="9" spans="1:3" x14ac:dyDescent="0.2">
      <c r="A9" s="3"/>
      <c r="C9" s="3"/>
    </row>
    <row r="10" spans="1:3" x14ac:dyDescent="0.2">
      <c r="A10" s="3"/>
      <c r="C10" s="3"/>
    </row>
    <row r="11" spans="1:3" ht="13.5" thickBot="1" x14ac:dyDescent="0.25">
      <c r="A11" s="3"/>
      <c r="C11" s="3"/>
    </row>
    <row r="12" spans="1:3" x14ac:dyDescent="0.2">
      <c r="C12" s="3"/>
    </row>
    <row r="13" spans="1:3" ht="13.5" thickBot="1" x14ac:dyDescent="0.25">
      <c r="C13" s="3"/>
    </row>
    <row r="14" spans="1:3" ht="13.5" thickBot="1" x14ac:dyDescent="0.25">
      <c r="A14" s="3"/>
      <c r="C14" s="3"/>
    </row>
    <row r="15" spans="1:3" x14ac:dyDescent="0.2">
      <c r="A15" s="3"/>
    </row>
    <row r="16" spans="1:3" ht="13.5" thickBot="1" x14ac:dyDescent="0.25">
      <c r="A16" s="3"/>
    </row>
    <row r="17" spans="1:3" ht="13.5" thickBot="1" x14ac:dyDescent="0.25">
      <c r="A17" s="3"/>
      <c r="C17" s="3"/>
    </row>
    <row r="18" spans="1:3" x14ac:dyDescent="0.2">
      <c r="C18" s="3"/>
    </row>
    <row r="19" spans="1:3" x14ac:dyDescent="0.2">
      <c r="C19" s="3"/>
    </row>
    <row r="20" spans="1:3" x14ac:dyDescent="0.2">
      <c r="A20" s="3"/>
      <c r="C20" s="3"/>
    </row>
    <row r="21" spans="1:3" x14ac:dyDescent="0.2">
      <c r="A21" s="3"/>
      <c r="C21" s="3"/>
    </row>
    <row r="22" spans="1:3" x14ac:dyDescent="0.2">
      <c r="A22" s="3"/>
      <c r="C22" s="3"/>
    </row>
    <row r="23" spans="1:3" x14ac:dyDescent="0.2">
      <c r="A23" s="3"/>
      <c r="C23" s="3"/>
    </row>
    <row r="24" spans="1:3" x14ac:dyDescent="0.2">
      <c r="A24" s="3"/>
    </row>
    <row r="25" spans="1:3" x14ac:dyDescent="0.2">
      <c r="A25" s="3"/>
    </row>
    <row r="26" spans="1:3" ht="13.5" thickBot="1" x14ac:dyDescent="0.25">
      <c r="A26" s="3"/>
      <c r="C26" s="3"/>
    </row>
    <row r="27" spans="1:3" x14ac:dyDescent="0.2">
      <c r="A27" s="3"/>
      <c r="C27" s="3"/>
    </row>
    <row r="28" spans="1:3" x14ac:dyDescent="0.2">
      <c r="A28" s="3"/>
      <c r="C28" s="3"/>
    </row>
    <row r="29" spans="1:3" x14ac:dyDescent="0.2">
      <c r="A29" s="3"/>
      <c r="C29" s="3"/>
    </row>
    <row r="30" spans="1:3" x14ac:dyDescent="0.2">
      <c r="A30" s="3"/>
      <c r="C30" s="3"/>
    </row>
    <row r="31" spans="1:3" x14ac:dyDescent="0.2">
      <c r="A31" s="3"/>
      <c r="C31" s="3"/>
    </row>
    <row r="32" spans="1:3" x14ac:dyDescent="0.2">
      <c r="A32" s="3"/>
      <c r="C32" s="3"/>
    </row>
    <row r="33" spans="1:3" x14ac:dyDescent="0.2">
      <c r="A33" s="3"/>
      <c r="C33" s="3"/>
    </row>
    <row r="34" spans="1:3" x14ac:dyDescent="0.2">
      <c r="A34" s="3"/>
      <c r="C34" s="3"/>
    </row>
    <row r="35" spans="1:3" x14ac:dyDescent="0.2">
      <c r="A35" s="3"/>
      <c r="C35" s="3"/>
    </row>
    <row r="36" spans="1:3" x14ac:dyDescent="0.2">
      <c r="A36" s="3"/>
      <c r="C36" s="3"/>
    </row>
    <row r="37" spans="1:3" x14ac:dyDescent="0.2">
      <c r="A37" s="3"/>
    </row>
    <row r="38" spans="1:3" x14ac:dyDescent="0.2">
      <c r="A38" s="3"/>
    </row>
    <row r="39" spans="1:3" x14ac:dyDescent="0.2">
      <c r="A39" s="3"/>
      <c r="C39" s="3"/>
    </row>
    <row r="40" spans="1:3" x14ac:dyDescent="0.2">
      <c r="A40" s="3"/>
      <c r="C40" s="3"/>
    </row>
    <row r="41" spans="1:3" x14ac:dyDescent="0.2">
      <c r="A41" s="3"/>
      <c r="C41" s="3"/>
    </row>
  </sheetData>
  <sheetProtection password="8863" sheet="1" objects="1"/>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dimension ref="A1:C41"/>
  <sheetViews>
    <sheetView workbookViewId="0">
      <selection activeCell="C1" sqref="C1"/>
    </sheetView>
  </sheetViews>
  <sheetFormatPr defaultColWidth="9.28515625" defaultRowHeight="12.75" x14ac:dyDescent="0.2"/>
  <cols>
    <col min="1" max="1" width="29.7109375" style="1" customWidth="1"/>
    <col min="2" max="2" width="1.42578125" style="1" customWidth="1"/>
    <col min="3" max="3" width="32.28515625" style="1" customWidth="1"/>
    <col min="4" max="16384" width="9.28515625" style="1"/>
  </cols>
  <sheetData>
    <row r="1" spans="1:3" x14ac:dyDescent="0.2">
      <c r="A1"/>
      <c r="C1"/>
    </row>
    <row r="2" spans="1:3" ht="13.5" thickBot="1" x14ac:dyDescent="0.25">
      <c r="A2"/>
    </row>
    <row r="3" spans="1:3" ht="13.5" thickBot="1" x14ac:dyDescent="0.25">
      <c r="A3"/>
      <c r="C3"/>
    </row>
    <row r="4" spans="1:3" x14ac:dyDescent="0.2">
      <c r="A4"/>
      <c r="C4"/>
    </row>
    <row r="5" spans="1:3" x14ac:dyDescent="0.2">
      <c r="C5"/>
    </row>
    <row r="6" spans="1:3" ht="13.5" thickBot="1" x14ac:dyDescent="0.25">
      <c r="C6"/>
    </row>
    <row r="7" spans="1:3" x14ac:dyDescent="0.2">
      <c r="A7"/>
      <c r="C7"/>
    </row>
    <row r="8" spans="1:3" x14ac:dyDescent="0.2">
      <c r="A8"/>
      <c r="C8"/>
    </row>
    <row r="9" spans="1:3" x14ac:dyDescent="0.2">
      <c r="A9"/>
      <c r="C9"/>
    </row>
    <row r="10" spans="1:3" x14ac:dyDescent="0.2">
      <c r="A10"/>
      <c r="C10"/>
    </row>
    <row r="11" spans="1:3" ht="13.5" thickBot="1" x14ac:dyDescent="0.25">
      <c r="A11"/>
      <c r="C11"/>
    </row>
    <row r="12" spans="1:3" x14ac:dyDescent="0.2">
      <c r="C12"/>
    </row>
    <row r="13" spans="1:3" ht="13.5" thickBot="1" x14ac:dyDescent="0.25">
      <c r="C13"/>
    </row>
    <row r="14" spans="1:3" ht="13.5" thickBot="1" x14ac:dyDescent="0.25">
      <c r="A14"/>
      <c r="C14"/>
    </row>
    <row r="15" spans="1:3" x14ac:dyDescent="0.2">
      <c r="A15"/>
    </row>
    <row r="16" spans="1:3" ht="13.5" thickBot="1" x14ac:dyDescent="0.25">
      <c r="A16"/>
    </row>
    <row r="17" spans="1:3" ht="13.5" thickBot="1" x14ac:dyDescent="0.25">
      <c r="A17"/>
      <c r="C17"/>
    </row>
    <row r="18" spans="1:3" x14ac:dyDescent="0.2">
      <c r="C18"/>
    </row>
    <row r="19" spans="1:3" x14ac:dyDescent="0.2">
      <c r="C19"/>
    </row>
    <row r="20" spans="1:3" x14ac:dyDescent="0.2">
      <c r="A20"/>
      <c r="C20"/>
    </row>
    <row r="21" spans="1:3" x14ac:dyDescent="0.2">
      <c r="A21"/>
      <c r="C21"/>
    </row>
    <row r="22" spans="1:3" x14ac:dyDescent="0.2">
      <c r="A22"/>
      <c r="C22"/>
    </row>
    <row r="23" spans="1:3" x14ac:dyDescent="0.2">
      <c r="A23"/>
      <c r="C23"/>
    </row>
    <row r="24" spans="1:3" x14ac:dyDescent="0.2">
      <c r="A24"/>
    </row>
    <row r="25" spans="1:3" x14ac:dyDescent="0.2">
      <c r="A25"/>
    </row>
    <row r="26" spans="1:3" ht="13.5" thickBot="1" x14ac:dyDescent="0.25">
      <c r="A26"/>
      <c r="C26"/>
    </row>
    <row r="27" spans="1:3" x14ac:dyDescent="0.2">
      <c r="A27"/>
      <c r="C27"/>
    </row>
    <row r="28" spans="1:3" x14ac:dyDescent="0.2">
      <c r="A28"/>
      <c r="C28"/>
    </row>
    <row r="29" spans="1:3" x14ac:dyDescent="0.2">
      <c r="A29"/>
      <c r="C29"/>
    </row>
    <row r="30" spans="1:3" x14ac:dyDescent="0.2">
      <c r="A30"/>
      <c r="C30"/>
    </row>
    <row r="31" spans="1:3" x14ac:dyDescent="0.2">
      <c r="A31"/>
      <c r="C31"/>
    </row>
    <row r="32" spans="1:3" x14ac:dyDescent="0.2">
      <c r="A32"/>
      <c r="C32"/>
    </row>
    <row r="33" spans="1:3" x14ac:dyDescent="0.2">
      <c r="A33"/>
      <c r="C33"/>
    </row>
    <row r="34" spans="1:3" x14ac:dyDescent="0.2">
      <c r="A34"/>
      <c r="C34"/>
    </row>
    <row r="35" spans="1:3" x14ac:dyDescent="0.2">
      <c r="A35"/>
      <c r="C35"/>
    </row>
    <row r="36" spans="1:3" x14ac:dyDescent="0.2">
      <c r="A36"/>
      <c r="C36"/>
    </row>
    <row r="37" spans="1:3" x14ac:dyDescent="0.2">
      <c r="A37"/>
    </row>
    <row r="38" spans="1:3" x14ac:dyDescent="0.2">
      <c r="A38"/>
    </row>
    <row r="39" spans="1:3" x14ac:dyDescent="0.2">
      <c r="A39"/>
      <c r="C39"/>
    </row>
    <row r="40" spans="1:3" x14ac:dyDescent="0.2">
      <c r="A40"/>
      <c r="C40"/>
    </row>
    <row r="41" spans="1:3" x14ac:dyDescent="0.2">
      <c r="A41"/>
      <c r="C41"/>
    </row>
  </sheetData>
  <sheetProtection password="8863" sheet="1" object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1"/>
  <sheetViews>
    <sheetView workbookViewId="0">
      <selection activeCell="C1" sqref="C1"/>
    </sheetView>
  </sheetViews>
  <sheetFormatPr defaultColWidth="8.28515625" defaultRowHeight="12.75" x14ac:dyDescent="0.2"/>
  <cols>
    <col min="1" max="1" width="26.42578125" style="1" customWidth="1"/>
    <col min="2" max="2" width="1.28515625" style="1" customWidth="1"/>
    <col min="3" max="3" width="28.42578125" style="1" customWidth="1"/>
    <col min="4" max="16384" width="8.28515625" style="1"/>
  </cols>
  <sheetData>
    <row r="1" spans="1:3" x14ac:dyDescent="0.2">
      <c r="A1"/>
      <c r="C1"/>
    </row>
    <row r="2" spans="1:3" ht="13.5" thickBot="1" x14ac:dyDescent="0.25">
      <c r="A2"/>
    </row>
    <row r="3" spans="1:3" ht="13.5" thickBot="1" x14ac:dyDescent="0.25">
      <c r="A3"/>
      <c r="C3"/>
    </row>
    <row r="4" spans="1:3" x14ac:dyDescent="0.2">
      <c r="A4"/>
      <c r="C4"/>
    </row>
    <row r="5" spans="1:3" x14ac:dyDescent="0.2">
      <c r="C5"/>
    </row>
    <row r="6" spans="1:3" ht="13.5" thickBot="1" x14ac:dyDescent="0.25">
      <c r="C6"/>
    </row>
    <row r="7" spans="1:3" x14ac:dyDescent="0.2">
      <c r="A7"/>
      <c r="C7"/>
    </row>
    <row r="8" spans="1:3" x14ac:dyDescent="0.2">
      <c r="A8"/>
      <c r="C8"/>
    </row>
    <row r="9" spans="1:3" x14ac:dyDescent="0.2">
      <c r="A9"/>
      <c r="C9"/>
    </row>
    <row r="10" spans="1:3" x14ac:dyDescent="0.2">
      <c r="A10"/>
      <c r="C10"/>
    </row>
    <row r="11" spans="1:3" ht="13.5" thickBot="1" x14ac:dyDescent="0.25">
      <c r="A11"/>
      <c r="C11"/>
    </row>
    <row r="12" spans="1:3" x14ac:dyDescent="0.2">
      <c r="C12"/>
    </row>
    <row r="13" spans="1:3" ht="13.5" thickBot="1" x14ac:dyDescent="0.25">
      <c r="C13"/>
    </row>
    <row r="14" spans="1:3" ht="13.5" thickBot="1" x14ac:dyDescent="0.25">
      <c r="A14"/>
      <c r="C14"/>
    </row>
    <row r="15" spans="1:3" x14ac:dyDescent="0.2">
      <c r="A15"/>
    </row>
    <row r="16" spans="1:3" ht="13.5" thickBot="1" x14ac:dyDescent="0.25">
      <c r="A16"/>
    </row>
    <row r="17" spans="1:3" ht="13.5" thickBot="1" x14ac:dyDescent="0.25">
      <c r="A17"/>
      <c r="C17"/>
    </row>
    <row r="18" spans="1:3" x14ac:dyDescent="0.2">
      <c r="C18"/>
    </row>
    <row r="19" spans="1:3" x14ac:dyDescent="0.2">
      <c r="C19"/>
    </row>
    <row r="20" spans="1:3" x14ac:dyDescent="0.2">
      <c r="A20"/>
      <c r="C20"/>
    </row>
    <row r="21" spans="1:3" x14ac:dyDescent="0.2">
      <c r="A21"/>
      <c r="C21"/>
    </row>
    <row r="22" spans="1:3" x14ac:dyDescent="0.2">
      <c r="A22"/>
      <c r="C22"/>
    </row>
    <row r="23" spans="1:3" x14ac:dyDescent="0.2">
      <c r="A23"/>
      <c r="C23"/>
    </row>
    <row r="24" spans="1:3" x14ac:dyDescent="0.2">
      <c r="A24"/>
    </row>
    <row r="25" spans="1:3" x14ac:dyDescent="0.2">
      <c r="A25"/>
    </row>
    <row r="26" spans="1:3" ht="13.5" thickBot="1" x14ac:dyDescent="0.25">
      <c r="A26"/>
      <c r="C26"/>
    </row>
    <row r="27" spans="1:3" x14ac:dyDescent="0.2">
      <c r="A27"/>
      <c r="C27"/>
    </row>
    <row r="28" spans="1:3" x14ac:dyDescent="0.2">
      <c r="A28"/>
      <c r="C28"/>
    </row>
    <row r="29" spans="1:3" x14ac:dyDescent="0.2">
      <c r="A29"/>
      <c r="C29"/>
    </row>
    <row r="30" spans="1:3" x14ac:dyDescent="0.2">
      <c r="A30"/>
      <c r="C30"/>
    </row>
    <row r="31" spans="1:3" x14ac:dyDescent="0.2">
      <c r="A31"/>
      <c r="C31"/>
    </row>
    <row r="32" spans="1:3" x14ac:dyDescent="0.2">
      <c r="A32"/>
      <c r="C32"/>
    </row>
    <row r="33" spans="1:3" x14ac:dyDescent="0.2">
      <c r="A33"/>
      <c r="C33"/>
    </row>
    <row r="34" spans="1:3" x14ac:dyDescent="0.2">
      <c r="A34"/>
      <c r="C34"/>
    </row>
    <row r="35" spans="1:3" x14ac:dyDescent="0.2">
      <c r="A35"/>
      <c r="C35"/>
    </row>
    <row r="36" spans="1:3" x14ac:dyDescent="0.2">
      <c r="A36"/>
      <c r="C36"/>
    </row>
    <row r="37" spans="1:3" x14ac:dyDescent="0.2">
      <c r="A37"/>
    </row>
    <row r="38" spans="1:3" x14ac:dyDescent="0.2">
      <c r="A38"/>
    </row>
    <row r="39" spans="1:3" x14ac:dyDescent="0.2">
      <c r="A39"/>
      <c r="C39"/>
    </row>
    <row r="40" spans="1:3" x14ac:dyDescent="0.2">
      <c r="A40"/>
      <c r="C40"/>
    </row>
    <row r="41" spans="1:3" x14ac:dyDescent="0.2">
      <c r="A41"/>
      <c r="C41"/>
    </row>
  </sheetData>
  <sheetProtection password="8863" sheet="1" objects="1"/>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honeticPr fontId="1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X43"/>
  <sheetViews>
    <sheetView showZeros="0" zoomScaleNormal="100" zoomScaleSheetLayoutView="100" workbookViewId="0">
      <pane xSplit="3" ySplit="6" topLeftCell="D7" activePane="bottomRight" state="frozen"/>
      <selection pane="topRight" activeCell="D1" sqref="D1"/>
      <selection pane="bottomLeft" activeCell="A8" sqref="A8"/>
      <selection pane="bottomRight" activeCell="AB8" sqref="AB8"/>
    </sheetView>
  </sheetViews>
  <sheetFormatPr defaultColWidth="8.7109375" defaultRowHeight="15" outlineLevelCol="1" x14ac:dyDescent="0.2"/>
  <cols>
    <col min="1" max="1" width="6" style="189" customWidth="1"/>
    <col min="2" max="2" width="37.7109375" style="190" customWidth="1"/>
    <col min="3" max="3" width="22.5703125" style="189" hidden="1" customWidth="1"/>
    <col min="4" max="4" width="11.85546875" style="188" customWidth="1"/>
    <col min="5" max="7" width="14.28515625" style="188" customWidth="1"/>
    <col min="8" max="12" width="14.28515625" style="188" hidden="1" customWidth="1" outlineLevel="1"/>
    <col min="13" max="13" width="24.28515625" style="188" customWidth="1" collapsed="1"/>
    <col min="14" max="14" width="15.28515625" style="189" customWidth="1"/>
    <col min="15" max="16" width="15.7109375" style="189" customWidth="1"/>
    <col min="17" max="19" width="12.7109375" style="188" hidden="1" customWidth="1" outlineLevel="1"/>
    <col min="20" max="23" width="13" style="188" hidden="1" customWidth="1" outlineLevel="1"/>
    <col min="24" max="24" width="24.28515625" style="189" customWidth="1" collapsed="1"/>
    <col min="25" max="16384" width="8.7109375" style="188"/>
  </cols>
  <sheetData>
    <row r="1" spans="1:24" ht="16.350000000000001" customHeight="1" x14ac:dyDescent="0.2">
      <c r="A1" s="273" t="s">
        <v>262</v>
      </c>
      <c r="B1" s="273"/>
      <c r="C1" s="273"/>
      <c r="D1" s="273"/>
      <c r="E1" s="273"/>
      <c r="F1" s="273"/>
      <c r="G1" s="273"/>
      <c r="H1" s="273"/>
      <c r="I1" s="273"/>
      <c r="J1" s="273"/>
      <c r="K1" s="273"/>
      <c r="L1" s="273"/>
      <c r="M1" s="273"/>
      <c r="N1" s="273"/>
      <c r="O1" s="273"/>
      <c r="P1" s="273"/>
      <c r="Q1" s="273"/>
      <c r="R1" s="273"/>
      <c r="S1" s="273"/>
      <c r="T1" s="273"/>
      <c r="U1" s="273"/>
      <c r="V1" s="273"/>
      <c r="W1" s="273"/>
      <c r="X1" s="273"/>
    </row>
    <row r="2" spans="1:24" x14ac:dyDescent="0.2">
      <c r="T2" s="274" t="s">
        <v>191</v>
      </c>
      <c r="U2" s="274"/>
      <c r="V2" s="274"/>
      <c r="W2" s="274"/>
      <c r="X2" s="274"/>
    </row>
    <row r="3" spans="1:24" ht="30.75" customHeight="1" x14ac:dyDescent="0.2">
      <c r="A3" s="272" t="s">
        <v>3</v>
      </c>
      <c r="B3" s="272" t="s">
        <v>8</v>
      </c>
      <c r="C3" s="192"/>
      <c r="D3" s="272" t="s">
        <v>80</v>
      </c>
      <c r="E3" s="272" t="s">
        <v>217</v>
      </c>
      <c r="F3" s="272"/>
      <c r="G3" s="272"/>
      <c r="H3" s="272"/>
      <c r="I3" s="272"/>
      <c r="J3" s="272"/>
      <c r="K3" s="272"/>
      <c r="L3" s="272"/>
      <c r="M3" s="272" t="s">
        <v>268</v>
      </c>
      <c r="N3" s="272"/>
      <c r="O3" s="272"/>
      <c r="P3" s="272"/>
      <c r="Q3" s="272"/>
      <c r="R3" s="272"/>
      <c r="S3" s="272"/>
      <c r="T3" s="272"/>
      <c r="U3" s="272"/>
      <c r="V3" s="272"/>
      <c r="W3" s="272"/>
      <c r="X3" s="272" t="s">
        <v>5</v>
      </c>
    </row>
    <row r="4" spans="1:24" s="187" customFormat="1" ht="26.25" customHeight="1" x14ac:dyDescent="0.2">
      <c r="A4" s="272"/>
      <c r="B4" s="272"/>
      <c r="C4" s="193" t="s">
        <v>79</v>
      </c>
      <c r="D4" s="272"/>
      <c r="E4" s="272" t="s">
        <v>167</v>
      </c>
      <c r="F4" s="272" t="s">
        <v>181</v>
      </c>
      <c r="G4" s="272" t="s">
        <v>168</v>
      </c>
      <c r="H4" s="272" t="s">
        <v>169</v>
      </c>
      <c r="I4" s="272"/>
      <c r="J4" s="272"/>
      <c r="K4" s="272"/>
      <c r="L4" s="272"/>
      <c r="M4" s="272" t="s">
        <v>226</v>
      </c>
      <c r="N4" s="272" t="s">
        <v>167</v>
      </c>
      <c r="O4" s="272" t="s">
        <v>181</v>
      </c>
      <c r="P4" s="272" t="s">
        <v>168</v>
      </c>
      <c r="Q4" s="272"/>
      <c r="R4" s="272"/>
      <c r="S4" s="272"/>
      <c r="T4" s="272"/>
      <c r="U4" s="272"/>
      <c r="V4" s="272"/>
      <c r="W4" s="272"/>
      <c r="X4" s="272"/>
    </row>
    <row r="5" spans="1:24" s="187" customFormat="1" ht="26.25" customHeight="1" x14ac:dyDescent="0.2">
      <c r="A5" s="272"/>
      <c r="B5" s="272"/>
      <c r="C5" s="193"/>
      <c r="D5" s="272"/>
      <c r="E5" s="272"/>
      <c r="F5" s="272"/>
      <c r="G5" s="272"/>
      <c r="H5" s="272" t="s">
        <v>81</v>
      </c>
      <c r="I5" s="272"/>
      <c r="J5" s="272"/>
      <c r="K5" s="272"/>
      <c r="L5" s="272"/>
      <c r="M5" s="272"/>
      <c r="N5" s="272"/>
      <c r="O5" s="272"/>
      <c r="P5" s="272"/>
      <c r="Q5" s="272"/>
      <c r="R5" s="272"/>
      <c r="S5" s="272"/>
      <c r="T5" s="272"/>
      <c r="U5" s="272"/>
      <c r="V5" s="272"/>
      <c r="W5" s="272"/>
      <c r="X5" s="272"/>
    </row>
    <row r="6" spans="1:24" s="187" customFormat="1" ht="30.75" customHeight="1" x14ac:dyDescent="0.2">
      <c r="A6" s="272"/>
      <c r="B6" s="272"/>
      <c r="C6" s="193"/>
      <c r="D6" s="272"/>
      <c r="E6" s="272"/>
      <c r="F6" s="272"/>
      <c r="G6" s="272"/>
      <c r="H6" s="191" t="s">
        <v>82</v>
      </c>
      <c r="I6" s="191" t="s">
        <v>83</v>
      </c>
      <c r="J6" s="191" t="s">
        <v>84</v>
      </c>
      <c r="K6" s="191" t="s">
        <v>161</v>
      </c>
      <c r="L6" s="191" t="s">
        <v>162</v>
      </c>
      <c r="M6" s="272"/>
      <c r="N6" s="272"/>
      <c r="O6" s="272"/>
      <c r="P6" s="272"/>
      <c r="Q6" s="191" t="s">
        <v>83</v>
      </c>
      <c r="R6" s="191" t="s">
        <v>84</v>
      </c>
      <c r="S6" s="191" t="s">
        <v>161</v>
      </c>
      <c r="T6" s="191" t="s">
        <v>162</v>
      </c>
      <c r="U6" s="191" t="s">
        <v>210</v>
      </c>
      <c r="V6" s="191" t="s">
        <v>211</v>
      </c>
      <c r="W6" s="191" t="s">
        <v>212</v>
      </c>
      <c r="X6" s="272"/>
    </row>
    <row r="7" spans="1:24" s="187" customFormat="1" ht="14.25" x14ac:dyDescent="0.2">
      <c r="A7" s="191">
        <v>1</v>
      </c>
      <c r="B7" s="191">
        <v>2</v>
      </c>
      <c r="C7" s="193"/>
      <c r="D7" s="191">
        <v>3</v>
      </c>
      <c r="E7" s="191">
        <v>4</v>
      </c>
      <c r="F7" s="191">
        <v>5</v>
      </c>
      <c r="G7" s="191">
        <v>6</v>
      </c>
      <c r="H7" s="191">
        <v>7</v>
      </c>
      <c r="I7" s="191">
        <v>8</v>
      </c>
      <c r="J7" s="191">
        <v>9</v>
      </c>
      <c r="K7" s="191">
        <v>10</v>
      </c>
      <c r="L7" s="191">
        <v>11</v>
      </c>
      <c r="M7" s="191">
        <v>7</v>
      </c>
      <c r="N7" s="191">
        <v>8</v>
      </c>
      <c r="O7" s="191">
        <v>9</v>
      </c>
      <c r="P7" s="191">
        <v>10</v>
      </c>
      <c r="Q7" s="191">
        <v>15</v>
      </c>
      <c r="R7" s="191">
        <v>16</v>
      </c>
      <c r="S7" s="191">
        <v>17</v>
      </c>
      <c r="T7" s="191">
        <v>18</v>
      </c>
      <c r="U7" s="191">
        <v>19</v>
      </c>
      <c r="V7" s="191">
        <v>20</v>
      </c>
      <c r="W7" s="191">
        <v>21</v>
      </c>
      <c r="X7" s="191">
        <v>11</v>
      </c>
    </row>
    <row r="8" spans="1:24" s="187" customFormat="1" ht="14.25" x14ac:dyDescent="0.2">
      <c r="A8" s="194"/>
      <c r="B8" s="194" t="s">
        <v>146</v>
      </c>
      <c r="C8" s="194"/>
      <c r="D8" s="195">
        <f t="shared" ref="D8:L8" si="0">D9+D35</f>
        <v>7193821.7800000012</v>
      </c>
      <c r="E8" s="195">
        <f t="shared" si="0"/>
        <v>13992203</v>
      </c>
      <c r="F8" s="195">
        <f t="shared" si="0"/>
        <v>6992203</v>
      </c>
      <c r="G8" s="195">
        <f t="shared" si="0"/>
        <v>7000000</v>
      </c>
      <c r="H8" s="195">
        <f t="shared" si="0"/>
        <v>1944608</v>
      </c>
      <c r="I8" s="195">
        <f t="shared" si="0"/>
        <v>1430719</v>
      </c>
      <c r="J8" s="195">
        <f t="shared" si="0"/>
        <v>1487978</v>
      </c>
      <c r="K8" s="195">
        <f t="shared" si="0"/>
        <v>1409070</v>
      </c>
      <c r="L8" s="195">
        <f t="shared" si="0"/>
        <v>727625</v>
      </c>
      <c r="M8" s="195"/>
      <c r="N8" s="195">
        <f t="shared" ref="N8:W8" si="1">N9+N35</f>
        <v>17276053.700000003</v>
      </c>
      <c r="O8" s="195">
        <f t="shared" si="1"/>
        <v>7246053.5820000004</v>
      </c>
      <c r="P8" s="195">
        <f t="shared" si="1"/>
        <v>10030000.118000001</v>
      </c>
      <c r="Q8" s="195">
        <f t="shared" si="1"/>
        <v>2541816.4180000001</v>
      </c>
      <c r="R8" s="195">
        <f t="shared" si="1"/>
        <v>2392920.7999999998</v>
      </c>
      <c r="S8" s="195">
        <f t="shared" si="1"/>
        <v>3253867.6</v>
      </c>
      <c r="T8" s="195">
        <f t="shared" si="1"/>
        <v>1264505.2000000002</v>
      </c>
      <c r="U8" s="195">
        <f t="shared" si="1"/>
        <v>376419</v>
      </c>
      <c r="V8" s="195">
        <f t="shared" si="1"/>
        <v>316135.98</v>
      </c>
      <c r="W8" s="195">
        <f t="shared" si="1"/>
        <v>325875.12</v>
      </c>
      <c r="X8" s="194"/>
    </row>
    <row r="9" spans="1:24" s="199" customFormat="1" ht="42.75" x14ac:dyDescent="0.2">
      <c r="A9" s="196" t="s">
        <v>213</v>
      </c>
      <c r="B9" s="197" t="s">
        <v>214</v>
      </c>
      <c r="C9" s="196"/>
      <c r="D9" s="198">
        <f>D10+D26</f>
        <v>5935669.0600000005</v>
      </c>
      <c r="E9" s="198">
        <f>E10+E26</f>
        <v>13992203</v>
      </c>
      <c r="F9" s="198">
        <f>F10+F26</f>
        <v>6992203</v>
      </c>
      <c r="G9" s="198">
        <v>7000000</v>
      </c>
      <c r="H9" s="198">
        <f>H10+H26</f>
        <v>1944608</v>
      </c>
      <c r="I9" s="198">
        <f>I10+I26</f>
        <v>1430719</v>
      </c>
      <c r="J9" s="198">
        <f>J10+J26</f>
        <v>1487978</v>
      </c>
      <c r="K9" s="198">
        <f>K10+K26</f>
        <v>1409070</v>
      </c>
      <c r="L9" s="198">
        <f>L10+L26</f>
        <v>727625</v>
      </c>
      <c r="M9" s="198"/>
      <c r="N9" s="198">
        <f>N10</f>
        <v>13337684.600000001</v>
      </c>
      <c r="O9" s="198">
        <f t="shared" ref="O9:P9" si="2">O10</f>
        <v>5363868.5820000004</v>
      </c>
      <c r="P9" s="198">
        <f t="shared" si="2"/>
        <v>7973816.0180000002</v>
      </c>
      <c r="Q9" s="198">
        <f t="shared" ref="Q9:W9" si="3">Q10+Q26</f>
        <v>2341816.4180000001</v>
      </c>
      <c r="R9" s="198">
        <f t="shared" si="3"/>
        <v>1794779.8</v>
      </c>
      <c r="S9" s="198">
        <f t="shared" si="3"/>
        <v>2893734</v>
      </c>
      <c r="T9" s="198">
        <f t="shared" si="3"/>
        <v>894921.8</v>
      </c>
      <c r="U9" s="198">
        <f t="shared" si="3"/>
        <v>276419</v>
      </c>
      <c r="V9" s="198">
        <f t="shared" si="3"/>
        <v>0</v>
      </c>
      <c r="W9" s="198">
        <f t="shared" si="3"/>
        <v>0</v>
      </c>
      <c r="X9" s="196"/>
    </row>
    <row r="10" spans="1:24" s="199" customFormat="1" ht="42.75" x14ac:dyDescent="0.2">
      <c r="A10" s="196" t="s">
        <v>0</v>
      </c>
      <c r="B10" s="197" t="s">
        <v>228</v>
      </c>
      <c r="C10" s="196"/>
      <c r="D10" s="198">
        <f>D11+D19</f>
        <v>4441103.0600000005</v>
      </c>
      <c r="E10" s="198">
        <f t="shared" ref="E10:W10" si="4">E11+E19</f>
        <v>10303803</v>
      </c>
      <c r="F10" s="198">
        <f t="shared" si="4"/>
        <v>5236014</v>
      </c>
      <c r="G10" s="198">
        <f t="shared" si="4"/>
        <v>5067789</v>
      </c>
      <c r="H10" s="198">
        <f t="shared" si="4"/>
        <v>1786247</v>
      </c>
      <c r="I10" s="198">
        <f t="shared" si="4"/>
        <v>1041654</v>
      </c>
      <c r="J10" s="198">
        <f t="shared" si="4"/>
        <v>934230</v>
      </c>
      <c r="K10" s="198">
        <f t="shared" si="4"/>
        <v>733219</v>
      </c>
      <c r="L10" s="198">
        <f t="shared" si="4"/>
        <v>572439</v>
      </c>
      <c r="M10" s="198"/>
      <c r="N10" s="198">
        <f>N11+N19</f>
        <v>13337684.600000001</v>
      </c>
      <c r="O10" s="198">
        <f t="shared" ref="O10:P10" si="5">O11+O19</f>
        <v>5363868.5820000004</v>
      </c>
      <c r="P10" s="198">
        <f t="shared" si="5"/>
        <v>7973816.0180000002</v>
      </c>
      <c r="Q10" s="198">
        <f t="shared" si="4"/>
        <v>2341816.4180000001</v>
      </c>
      <c r="R10" s="198">
        <f t="shared" si="4"/>
        <v>1794779.8</v>
      </c>
      <c r="S10" s="198">
        <f t="shared" si="4"/>
        <v>2893734</v>
      </c>
      <c r="T10" s="198">
        <f t="shared" si="4"/>
        <v>894921.8</v>
      </c>
      <c r="U10" s="198">
        <f t="shared" si="4"/>
        <v>276419</v>
      </c>
      <c r="V10" s="198">
        <f t="shared" si="4"/>
        <v>0</v>
      </c>
      <c r="W10" s="198">
        <f t="shared" si="4"/>
        <v>0</v>
      </c>
      <c r="X10" s="196"/>
    </row>
    <row r="11" spans="1:24" s="203" customFormat="1" x14ac:dyDescent="0.2">
      <c r="A11" s="200" t="s">
        <v>215</v>
      </c>
      <c r="B11" s="201" t="s">
        <v>85</v>
      </c>
      <c r="C11" s="200"/>
      <c r="D11" s="202">
        <f>SUM(D12:D18)</f>
        <v>1311646.06</v>
      </c>
      <c r="E11" s="202">
        <f t="shared" ref="E11:W11" si="6">SUM(E12:E18)</f>
        <v>3151540</v>
      </c>
      <c r="F11" s="202">
        <f t="shared" si="6"/>
        <v>1129240</v>
      </c>
      <c r="G11" s="202">
        <f t="shared" si="6"/>
        <v>2022300</v>
      </c>
      <c r="H11" s="202">
        <f t="shared" si="6"/>
        <v>1544247</v>
      </c>
      <c r="I11" s="202">
        <f t="shared" si="6"/>
        <v>478053</v>
      </c>
      <c r="J11" s="202">
        <f t="shared" si="6"/>
        <v>0</v>
      </c>
      <c r="K11" s="202">
        <f t="shared" si="6"/>
        <v>0</v>
      </c>
      <c r="L11" s="202">
        <f t="shared" si="6"/>
        <v>0</v>
      </c>
      <c r="M11" s="202"/>
      <c r="N11" s="202">
        <f>SUM(N12:N18)</f>
        <v>3615835.8000000003</v>
      </c>
      <c r="O11" s="202">
        <f t="shared" ref="O11:P11" si="7">SUM(O12:O18)</f>
        <v>1147019.5819999999</v>
      </c>
      <c r="P11" s="202">
        <f t="shared" si="7"/>
        <v>2468816.2180000003</v>
      </c>
      <c r="Q11" s="202">
        <f t="shared" si="6"/>
        <v>1791816.4180000001</v>
      </c>
      <c r="R11" s="202">
        <f t="shared" si="6"/>
        <v>694779.8</v>
      </c>
      <c r="S11" s="202">
        <f t="shared" si="6"/>
        <v>0</v>
      </c>
      <c r="T11" s="202">
        <f t="shared" si="6"/>
        <v>0</v>
      </c>
      <c r="U11" s="202">
        <f t="shared" si="6"/>
        <v>0</v>
      </c>
      <c r="V11" s="202">
        <f t="shared" si="6"/>
        <v>0</v>
      </c>
      <c r="W11" s="202">
        <f t="shared" si="6"/>
        <v>0</v>
      </c>
      <c r="X11" s="200"/>
    </row>
    <row r="12" spans="1:24" s="211" customFormat="1" ht="60" x14ac:dyDescent="0.2">
      <c r="A12" s="204">
        <v>1</v>
      </c>
      <c r="B12" s="205" t="s">
        <v>227</v>
      </c>
      <c r="C12" s="204"/>
      <c r="D12" s="206">
        <v>104994</v>
      </c>
      <c r="E12" s="206">
        <v>440975</v>
      </c>
      <c r="F12" s="206"/>
      <c r="G12" s="206">
        <v>440975</v>
      </c>
      <c r="H12" s="206">
        <v>440975</v>
      </c>
      <c r="I12" s="206"/>
      <c r="J12" s="206"/>
      <c r="K12" s="206"/>
      <c r="L12" s="206"/>
      <c r="M12" s="205" t="s">
        <v>209</v>
      </c>
      <c r="N12" s="207">
        <v>451455</v>
      </c>
      <c r="O12" s="208"/>
      <c r="P12" s="207">
        <v>451455</v>
      </c>
      <c r="Q12" s="206">
        <v>451455</v>
      </c>
      <c r="R12" s="209"/>
      <c r="S12" s="209"/>
      <c r="T12" s="209"/>
      <c r="U12" s="209"/>
      <c r="V12" s="209"/>
      <c r="W12" s="209"/>
      <c r="X12" s="210" t="s">
        <v>235</v>
      </c>
    </row>
    <row r="13" spans="1:24" s="211" customFormat="1" ht="90" x14ac:dyDescent="0.2">
      <c r="A13" s="204">
        <v>2</v>
      </c>
      <c r="B13" s="210" t="s">
        <v>105</v>
      </c>
      <c r="C13" s="204" t="s">
        <v>89</v>
      </c>
      <c r="D13" s="206">
        <v>443800</v>
      </c>
      <c r="E13" s="206">
        <v>1232350</v>
      </c>
      <c r="F13" s="206">
        <v>553496</v>
      </c>
      <c r="G13" s="206">
        <v>678854</v>
      </c>
      <c r="H13" s="206">
        <v>678854</v>
      </c>
      <c r="I13" s="206"/>
      <c r="J13" s="206"/>
      <c r="K13" s="206"/>
      <c r="L13" s="206"/>
      <c r="M13" s="206"/>
      <c r="N13" s="207">
        <v>1244442</v>
      </c>
      <c r="O13" s="207">
        <v>553495.58200000005</v>
      </c>
      <c r="P13" s="207">
        <v>690946.41799999995</v>
      </c>
      <c r="Q13" s="212">
        <v>690946.41799999995</v>
      </c>
      <c r="R13" s="212"/>
      <c r="S13" s="207"/>
      <c r="T13" s="207"/>
      <c r="U13" s="207"/>
      <c r="V13" s="207"/>
      <c r="W13" s="207"/>
      <c r="X13" s="213" t="s">
        <v>266</v>
      </c>
    </row>
    <row r="14" spans="1:24" s="211" customFormat="1" ht="105" x14ac:dyDescent="0.2">
      <c r="A14" s="204">
        <v>3</v>
      </c>
      <c r="B14" s="210" t="s">
        <v>86</v>
      </c>
      <c r="C14" s="204" t="s">
        <v>87</v>
      </c>
      <c r="D14" s="206">
        <v>245000</v>
      </c>
      <c r="E14" s="206">
        <v>426400</v>
      </c>
      <c r="F14" s="206">
        <v>171115</v>
      </c>
      <c r="G14" s="206">
        <v>255285</v>
      </c>
      <c r="H14" s="206">
        <v>255285</v>
      </c>
      <c r="I14" s="206"/>
      <c r="J14" s="206"/>
      <c r="K14" s="206"/>
      <c r="L14" s="206"/>
      <c r="M14" s="206"/>
      <c r="N14" s="207">
        <v>426400</v>
      </c>
      <c r="O14" s="207">
        <v>171115</v>
      </c>
      <c r="P14" s="207">
        <v>255285</v>
      </c>
      <c r="Q14" s="212">
        <v>255285</v>
      </c>
      <c r="R14" s="212"/>
      <c r="S14" s="207"/>
      <c r="T14" s="207"/>
      <c r="U14" s="207"/>
      <c r="V14" s="207"/>
      <c r="W14" s="207"/>
      <c r="X14" s="213" t="s">
        <v>267</v>
      </c>
    </row>
    <row r="15" spans="1:24" s="211" customFormat="1" ht="105" x14ac:dyDescent="0.2">
      <c r="A15" s="204">
        <v>4</v>
      </c>
      <c r="B15" s="210" t="s">
        <v>183</v>
      </c>
      <c r="C15" s="204" t="s">
        <v>90</v>
      </c>
      <c r="D15" s="206">
        <v>211536</v>
      </c>
      <c r="E15" s="206">
        <v>316243</v>
      </c>
      <c r="F15" s="206">
        <v>147110</v>
      </c>
      <c r="G15" s="206">
        <v>169133</v>
      </c>
      <c r="H15" s="206">
        <v>169133</v>
      </c>
      <c r="I15" s="206"/>
      <c r="J15" s="206"/>
      <c r="K15" s="206"/>
      <c r="L15" s="206"/>
      <c r="M15" s="206"/>
      <c r="N15" s="207">
        <v>441240</v>
      </c>
      <c r="O15" s="207">
        <v>147110</v>
      </c>
      <c r="P15" s="207">
        <v>294130</v>
      </c>
      <c r="Q15" s="207">
        <v>294130</v>
      </c>
      <c r="R15" s="207"/>
      <c r="S15" s="207"/>
      <c r="T15" s="207"/>
      <c r="U15" s="207"/>
      <c r="V15" s="207"/>
      <c r="W15" s="207"/>
      <c r="X15" s="213" t="s">
        <v>267</v>
      </c>
    </row>
    <row r="16" spans="1:24" s="211" customFormat="1" ht="75" x14ac:dyDescent="0.2">
      <c r="A16" s="204">
        <v>5</v>
      </c>
      <c r="B16" s="210" t="s">
        <v>93</v>
      </c>
      <c r="C16" s="204" t="s">
        <v>94</v>
      </c>
      <c r="D16" s="206">
        <v>73516.06</v>
      </c>
      <c r="E16" s="206">
        <v>271700</v>
      </c>
      <c r="F16" s="206">
        <v>65267</v>
      </c>
      <c r="G16" s="206">
        <v>206433</v>
      </c>
      <c r="H16" s="206"/>
      <c r="I16" s="206">
        <v>206433</v>
      </c>
      <c r="J16" s="206"/>
      <c r="K16" s="206"/>
      <c r="L16" s="206"/>
      <c r="M16" s="206"/>
      <c r="N16" s="207">
        <v>471410.6</v>
      </c>
      <c r="O16" s="207">
        <v>71411</v>
      </c>
      <c r="P16" s="207">
        <f>N16-O16</f>
        <v>399999.6</v>
      </c>
      <c r="Q16" s="207">
        <v>100000</v>
      </c>
      <c r="R16" s="214">
        <v>306143.59999999998</v>
      </c>
      <c r="S16" s="207"/>
      <c r="T16" s="207"/>
      <c r="U16" s="207"/>
      <c r="V16" s="207"/>
      <c r="W16" s="207"/>
      <c r="X16" s="213" t="s">
        <v>237</v>
      </c>
    </row>
    <row r="17" spans="1:24" s="211" customFormat="1" ht="75" x14ac:dyDescent="0.2">
      <c r="A17" s="204">
        <v>6</v>
      </c>
      <c r="B17" s="210" t="s">
        <v>184</v>
      </c>
      <c r="C17" s="204" t="s">
        <v>95</v>
      </c>
      <c r="D17" s="206">
        <v>101700</v>
      </c>
      <c r="E17" s="206">
        <v>210938</v>
      </c>
      <c r="F17" s="206">
        <v>90375</v>
      </c>
      <c r="G17" s="206">
        <v>120563</v>
      </c>
      <c r="H17" s="206"/>
      <c r="I17" s="206">
        <v>120563</v>
      </c>
      <c r="J17" s="206"/>
      <c r="K17" s="206"/>
      <c r="L17" s="206"/>
      <c r="M17" s="206"/>
      <c r="N17" s="207">
        <v>271206</v>
      </c>
      <c r="O17" s="207">
        <v>91206</v>
      </c>
      <c r="P17" s="207">
        <f>N17-O17</f>
        <v>180000</v>
      </c>
      <c r="Q17" s="207"/>
      <c r="R17" s="214">
        <v>180831</v>
      </c>
      <c r="S17" s="207"/>
      <c r="T17" s="207"/>
      <c r="U17" s="207"/>
      <c r="V17" s="207"/>
      <c r="W17" s="207"/>
      <c r="X17" s="213" t="s">
        <v>237</v>
      </c>
    </row>
    <row r="18" spans="1:24" s="211" customFormat="1" ht="75" x14ac:dyDescent="0.2">
      <c r="A18" s="204">
        <v>7</v>
      </c>
      <c r="B18" s="210" t="s">
        <v>160</v>
      </c>
      <c r="C18" s="204" t="s">
        <v>92</v>
      </c>
      <c r="D18" s="206">
        <v>131100</v>
      </c>
      <c r="E18" s="206">
        <v>252934</v>
      </c>
      <c r="F18" s="206">
        <v>101877</v>
      </c>
      <c r="G18" s="206">
        <v>151057</v>
      </c>
      <c r="H18" s="206"/>
      <c r="I18" s="206">
        <v>151057</v>
      </c>
      <c r="J18" s="206"/>
      <c r="K18" s="206"/>
      <c r="L18" s="206"/>
      <c r="M18" s="206"/>
      <c r="N18" s="207">
        <v>309682.2</v>
      </c>
      <c r="O18" s="207">
        <v>112682</v>
      </c>
      <c r="P18" s="207">
        <f>N18-O18</f>
        <v>197000.2</v>
      </c>
      <c r="Q18" s="207"/>
      <c r="R18" s="214">
        <v>207805.2</v>
      </c>
      <c r="S18" s="207"/>
      <c r="T18" s="207"/>
      <c r="U18" s="207"/>
      <c r="V18" s="207"/>
      <c r="W18" s="207"/>
      <c r="X18" s="213" t="s">
        <v>237</v>
      </c>
    </row>
    <row r="19" spans="1:24" s="216" customFormat="1" x14ac:dyDescent="0.2">
      <c r="A19" s="200" t="s">
        <v>215</v>
      </c>
      <c r="B19" s="215" t="s">
        <v>96</v>
      </c>
      <c r="C19" s="200"/>
      <c r="D19" s="176">
        <f t="shared" ref="D19:L19" si="8">SUM(D20:D25)</f>
        <v>3129457</v>
      </c>
      <c r="E19" s="176">
        <f t="shared" si="8"/>
        <v>7152263</v>
      </c>
      <c r="F19" s="176">
        <f t="shared" si="8"/>
        <v>4106774</v>
      </c>
      <c r="G19" s="176">
        <f t="shared" si="8"/>
        <v>3045489</v>
      </c>
      <c r="H19" s="176">
        <f t="shared" si="8"/>
        <v>242000</v>
      </c>
      <c r="I19" s="176">
        <f t="shared" si="8"/>
        <v>563601</v>
      </c>
      <c r="J19" s="176">
        <f t="shared" si="8"/>
        <v>934230</v>
      </c>
      <c r="K19" s="176">
        <f t="shared" si="8"/>
        <v>733219</v>
      </c>
      <c r="L19" s="176">
        <f t="shared" si="8"/>
        <v>572439</v>
      </c>
      <c r="M19" s="176"/>
      <c r="N19" s="176">
        <f t="shared" ref="N19:U19" si="9">SUM(N20:N25)</f>
        <v>9721848.8000000007</v>
      </c>
      <c r="O19" s="176">
        <f t="shared" si="9"/>
        <v>4216849</v>
      </c>
      <c r="P19" s="176">
        <f t="shared" si="9"/>
        <v>5504999.7999999998</v>
      </c>
      <c r="Q19" s="176">
        <f t="shared" si="9"/>
        <v>550000</v>
      </c>
      <c r="R19" s="176">
        <f t="shared" si="9"/>
        <v>1100000</v>
      </c>
      <c r="S19" s="176">
        <f t="shared" si="9"/>
        <v>2893734</v>
      </c>
      <c r="T19" s="176">
        <f t="shared" si="9"/>
        <v>894921.8</v>
      </c>
      <c r="U19" s="176">
        <f t="shared" si="9"/>
        <v>276419</v>
      </c>
      <c r="V19" s="176"/>
      <c r="W19" s="176"/>
      <c r="X19" s="200"/>
    </row>
    <row r="20" spans="1:24" s="211" customFormat="1" ht="105" x14ac:dyDescent="0.2">
      <c r="A20" s="204">
        <v>8</v>
      </c>
      <c r="B20" s="210" t="s">
        <v>185</v>
      </c>
      <c r="C20" s="204" t="s">
        <v>97</v>
      </c>
      <c r="D20" s="177">
        <v>1759963</v>
      </c>
      <c r="E20" s="177">
        <v>3411514</v>
      </c>
      <c r="F20" s="177">
        <v>2259130</v>
      </c>
      <c r="G20" s="177">
        <v>1152384</v>
      </c>
      <c r="H20" s="177">
        <v>242000</v>
      </c>
      <c r="I20" s="177">
        <v>449430</v>
      </c>
      <c r="J20" s="177">
        <v>460954</v>
      </c>
      <c r="K20" s="177"/>
      <c r="L20" s="177"/>
      <c r="M20" s="177"/>
      <c r="N20" s="178">
        <v>5152864</v>
      </c>
      <c r="O20" s="178">
        <v>2272864</v>
      </c>
      <c r="P20" s="178">
        <f t="shared" ref="P20:P25" si="10">N20-O20</f>
        <v>2880000</v>
      </c>
      <c r="Q20" s="178">
        <v>500000</v>
      </c>
      <c r="R20" s="178">
        <v>500000</v>
      </c>
      <c r="S20" s="178">
        <v>1893734</v>
      </c>
      <c r="T20" s="178"/>
      <c r="U20" s="178"/>
      <c r="V20" s="178"/>
      <c r="W20" s="178"/>
      <c r="X20" s="213" t="s">
        <v>238</v>
      </c>
    </row>
    <row r="21" spans="1:24" s="211" customFormat="1" ht="105" x14ac:dyDescent="0.2">
      <c r="A21" s="204">
        <v>9</v>
      </c>
      <c r="B21" s="210" t="s">
        <v>203</v>
      </c>
      <c r="C21" s="204" t="s">
        <v>158</v>
      </c>
      <c r="D21" s="177">
        <v>234204</v>
      </c>
      <c r="E21" s="177">
        <v>581083</v>
      </c>
      <c r="F21" s="177">
        <v>235110</v>
      </c>
      <c r="G21" s="177">
        <v>345973</v>
      </c>
      <c r="H21" s="177"/>
      <c r="I21" s="177">
        <v>114171</v>
      </c>
      <c r="J21" s="177">
        <v>86493</v>
      </c>
      <c r="K21" s="177">
        <v>145309</v>
      </c>
      <c r="L21" s="177"/>
      <c r="M21" s="177"/>
      <c r="N21" s="178">
        <v>654262</v>
      </c>
      <c r="O21" s="177">
        <v>254262</v>
      </c>
      <c r="P21" s="178">
        <f t="shared" si="10"/>
        <v>400000</v>
      </c>
      <c r="Q21" s="178">
        <v>50000</v>
      </c>
      <c r="R21" s="178">
        <v>150000</v>
      </c>
      <c r="S21" s="178">
        <v>150000</v>
      </c>
      <c r="T21" s="178">
        <v>69152</v>
      </c>
      <c r="U21" s="178"/>
      <c r="V21" s="178"/>
      <c r="W21" s="178"/>
      <c r="X21" s="213" t="s">
        <v>239</v>
      </c>
    </row>
    <row r="22" spans="1:24" s="211" customFormat="1" ht="105" x14ac:dyDescent="0.2">
      <c r="A22" s="204">
        <v>10</v>
      </c>
      <c r="B22" s="210" t="s">
        <v>186</v>
      </c>
      <c r="C22" s="204" t="s">
        <v>156</v>
      </c>
      <c r="D22" s="177">
        <v>225000</v>
      </c>
      <c r="E22" s="177">
        <v>704324</v>
      </c>
      <c r="F22" s="177">
        <v>270000</v>
      </c>
      <c r="G22" s="177">
        <v>434324</v>
      </c>
      <c r="H22" s="177"/>
      <c r="I22" s="177"/>
      <c r="J22" s="177">
        <v>108581</v>
      </c>
      <c r="K22" s="177">
        <v>165043</v>
      </c>
      <c r="L22" s="177">
        <v>160700</v>
      </c>
      <c r="M22" s="177"/>
      <c r="N22" s="178">
        <v>704328</v>
      </c>
      <c r="O22" s="177">
        <v>289328</v>
      </c>
      <c r="P22" s="178">
        <f t="shared" si="10"/>
        <v>415000</v>
      </c>
      <c r="Q22" s="178"/>
      <c r="R22" s="178">
        <v>100000</v>
      </c>
      <c r="S22" s="178">
        <v>200000</v>
      </c>
      <c r="T22" s="178">
        <v>134328</v>
      </c>
      <c r="U22" s="178"/>
      <c r="V22" s="178"/>
      <c r="W22" s="178"/>
      <c r="X22" s="213" t="s">
        <v>240</v>
      </c>
    </row>
    <row r="23" spans="1:24" s="211" customFormat="1" ht="75" x14ac:dyDescent="0.2">
      <c r="A23" s="204">
        <v>11</v>
      </c>
      <c r="B23" s="210" t="s">
        <v>204</v>
      </c>
      <c r="C23" s="204" t="s">
        <v>137</v>
      </c>
      <c r="D23" s="177">
        <v>478000</v>
      </c>
      <c r="E23" s="177">
        <v>1100000</v>
      </c>
      <c r="F23" s="177">
        <v>573600</v>
      </c>
      <c r="G23" s="177">
        <v>526400</v>
      </c>
      <c r="H23" s="177"/>
      <c r="I23" s="177"/>
      <c r="J23" s="177">
        <v>131600</v>
      </c>
      <c r="K23" s="177">
        <v>200032</v>
      </c>
      <c r="L23" s="177">
        <v>194768</v>
      </c>
      <c r="M23" s="177"/>
      <c r="N23" s="178">
        <v>1889042</v>
      </c>
      <c r="O23" s="177">
        <v>589042</v>
      </c>
      <c r="P23" s="177">
        <f t="shared" si="10"/>
        <v>1300000</v>
      </c>
      <c r="Q23" s="178"/>
      <c r="R23" s="178">
        <v>300000</v>
      </c>
      <c r="S23" s="178">
        <v>500000</v>
      </c>
      <c r="T23" s="178">
        <v>500000</v>
      </c>
      <c r="U23" s="178">
        <v>115442</v>
      </c>
      <c r="V23" s="178"/>
      <c r="W23" s="178"/>
      <c r="X23" s="213" t="s">
        <v>242</v>
      </c>
    </row>
    <row r="24" spans="1:24" s="211" customFormat="1" ht="60" x14ac:dyDescent="0.2">
      <c r="A24" s="204">
        <v>12</v>
      </c>
      <c r="B24" s="210" t="s">
        <v>187</v>
      </c>
      <c r="C24" s="204" t="s">
        <v>159</v>
      </c>
      <c r="D24" s="177">
        <v>164800</v>
      </c>
      <c r="E24" s="177">
        <v>423192</v>
      </c>
      <c r="F24" s="177">
        <v>197760</v>
      </c>
      <c r="G24" s="177">
        <v>225432</v>
      </c>
      <c r="H24" s="177"/>
      <c r="I24" s="177"/>
      <c r="J24" s="177">
        <v>56358</v>
      </c>
      <c r="K24" s="177">
        <v>85664</v>
      </c>
      <c r="L24" s="177">
        <v>83410</v>
      </c>
      <c r="M24" s="177"/>
      <c r="N24" s="178">
        <v>389201.8</v>
      </c>
      <c r="O24" s="177">
        <v>209202</v>
      </c>
      <c r="P24" s="177">
        <f t="shared" si="10"/>
        <v>179999.8</v>
      </c>
      <c r="Q24" s="178"/>
      <c r="R24" s="178">
        <v>50000</v>
      </c>
      <c r="S24" s="178">
        <v>100000</v>
      </c>
      <c r="T24" s="178">
        <v>41441.799999999988</v>
      </c>
      <c r="U24" s="178"/>
      <c r="V24" s="178"/>
      <c r="W24" s="178"/>
      <c r="X24" s="213" t="s">
        <v>242</v>
      </c>
    </row>
    <row r="25" spans="1:24" s="211" customFormat="1" ht="60" x14ac:dyDescent="0.2">
      <c r="A25" s="204">
        <v>13</v>
      </c>
      <c r="B25" s="210" t="s">
        <v>188</v>
      </c>
      <c r="C25" s="204" t="s">
        <v>98</v>
      </c>
      <c r="D25" s="177">
        <v>267490</v>
      </c>
      <c r="E25" s="177">
        <v>932150</v>
      </c>
      <c r="F25" s="177">
        <v>571174</v>
      </c>
      <c r="G25" s="177">
        <v>360976</v>
      </c>
      <c r="H25" s="177"/>
      <c r="I25" s="177"/>
      <c r="J25" s="177">
        <v>90244</v>
      </c>
      <c r="K25" s="177">
        <v>137171</v>
      </c>
      <c r="L25" s="177">
        <v>133561</v>
      </c>
      <c r="M25" s="177"/>
      <c r="N25" s="178">
        <v>932151</v>
      </c>
      <c r="O25" s="177">
        <v>602151</v>
      </c>
      <c r="P25" s="177">
        <f t="shared" si="10"/>
        <v>330000</v>
      </c>
      <c r="Q25" s="178"/>
      <c r="R25" s="209"/>
      <c r="S25" s="178">
        <v>50000</v>
      </c>
      <c r="T25" s="178">
        <v>150000</v>
      </c>
      <c r="U25" s="178">
        <v>160977</v>
      </c>
      <c r="V25" s="178"/>
      <c r="W25" s="178"/>
      <c r="X25" s="213" t="s">
        <v>242</v>
      </c>
    </row>
    <row r="26" spans="1:24" s="218" customFormat="1" ht="28.5" x14ac:dyDescent="0.2">
      <c r="A26" s="196" t="s">
        <v>1</v>
      </c>
      <c r="B26" s="197" t="s">
        <v>248</v>
      </c>
      <c r="C26" s="196"/>
      <c r="D26" s="217">
        <f>D27+D29</f>
        <v>1494566</v>
      </c>
      <c r="E26" s="217">
        <f t="shared" ref="E26:W26" si="11">E27+E29</f>
        <v>3688400</v>
      </c>
      <c r="F26" s="217">
        <f t="shared" si="11"/>
        <v>1756189</v>
      </c>
      <c r="G26" s="217">
        <f t="shared" si="11"/>
        <v>1931847</v>
      </c>
      <c r="H26" s="217">
        <f t="shared" si="11"/>
        <v>158361</v>
      </c>
      <c r="I26" s="217">
        <f t="shared" si="11"/>
        <v>389065</v>
      </c>
      <c r="J26" s="217">
        <f t="shared" si="11"/>
        <v>553748</v>
      </c>
      <c r="K26" s="217">
        <f t="shared" si="11"/>
        <v>675851</v>
      </c>
      <c r="L26" s="217">
        <f t="shared" si="11"/>
        <v>155186</v>
      </c>
      <c r="M26" s="217"/>
      <c r="N26" s="217">
        <f t="shared" si="11"/>
        <v>0</v>
      </c>
      <c r="O26" s="217">
        <f t="shared" si="11"/>
        <v>0</v>
      </c>
      <c r="P26" s="217">
        <f t="shared" si="11"/>
        <v>0</v>
      </c>
      <c r="Q26" s="217">
        <f t="shared" si="11"/>
        <v>0</v>
      </c>
      <c r="R26" s="217">
        <f t="shared" si="11"/>
        <v>0</v>
      </c>
      <c r="S26" s="217">
        <f t="shared" si="11"/>
        <v>0</v>
      </c>
      <c r="T26" s="217">
        <f t="shared" si="11"/>
        <v>0</v>
      </c>
      <c r="U26" s="217">
        <f t="shared" si="11"/>
        <v>0</v>
      </c>
      <c r="V26" s="217">
        <f t="shared" si="11"/>
        <v>0</v>
      </c>
      <c r="W26" s="217">
        <f t="shared" si="11"/>
        <v>0</v>
      </c>
      <c r="X26" s="196"/>
    </row>
    <row r="27" spans="1:24" s="216" customFormat="1" x14ac:dyDescent="0.2">
      <c r="A27" s="200" t="s">
        <v>215</v>
      </c>
      <c r="B27" s="201" t="s">
        <v>85</v>
      </c>
      <c r="C27" s="200"/>
      <c r="D27" s="219">
        <f>D28</f>
        <v>66500</v>
      </c>
      <c r="E27" s="219">
        <f t="shared" ref="E27:W27" si="12">E28</f>
        <v>200871</v>
      </c>
      <c r="F27" s="219">
        <f t="shared" si="12"/>
        <v>42510</v>
      </c>
      <c r="G27" s="219">
        <f t="shared" si="12"/>
        <v>158361</v>
      </c>
      <c r="H27" s="219">
        <f t="shared" si="12"/>
        <v>158361</v>
      </c>
      <c r="I27" s="219">
        <f t="shared" si="12"/>
        <v>0</v>
      </c>
      <c r="J27" s="219">
        <f t="shared" si="12"/>
        <v>0</v>
      </c>
      <c r="K27" s="219">
        <f t="shared" si="12"/>
        <v>0</v>
      </c>
      <c r="L27" s="219">
        <f t="shared" si="12"/>
        <v>0</v>
      </c>
      <c r="M27" s="219"/>
      <c r="N27" s="219">
        <f t="shared" si="12"/>
        <v>0</v>
      </c>
      <c r="O27" s="219">
        <f t="shared" si="12"/>
        <v>0</v>
      </c>
      <c r="P27" s="219">
        <f t="shared" si="12"/>
        <v>0</v>
      </c>
      <c r="Q27" s="219">
        <f t="shared" si="12"/>
        <v>0</v>
      </c>
      <c r="R27" s="219">
        <f t="shared" si="12"/>
        <v>0</v>
      </c>
      <c r="S27" s="219">
        <f t="shared" si="12"/>
        <v>0</v>
      </c>
      <c r="T27" s="219">
        <f t="shared" si="12"/>
        <v>0</v>
      </c>
      <c r="U27" s="219">
        <f t="shared" si="12"/>
        <v>0</v>
      </c>
      <c r="V27" s="219">
        <f t="shared" si="12"/>
        <v>0</v>
      </c>
      <c r="W27" s="219">
        <f t="shared" si="12"/>
        <v>0</v>
      </c>
      <c r="X27" s="200"/>
    </row>
    <row r="28" spans="1:24" s="211" customFormat="1" ht="75" x14ac:dyDescent="0.2">
      <c r="A28" s="204">
        <v>1</v>
      </c>
      <c r="B28" s="210" t="s">
        <v>135</v>
      </c>
      <c r="C28" s="204" t="s">
        <v>136</v>
      </c>
      <c r="D28" s="206">
        <v>66500</v>
      </c>
      <c r="E28" s="206">
        <v>200871</v>
      </c>
      <c r="F28" s="206">
        <v>42510</v>
      </c>
      <c r="G28" s="206">
        <v>158361</v>
      </c>
      <c r="H28" s="206">
        <v>158361</v>
      </c>
      <c r="I28" s="206"/>
      <c r="J28" s="206"/>
      <c r="K28" s="206"/>
      <c r="L28" s="206"/>
      <c r="M28" s="206"/>
      <c r="N28" s="207"/>
      <c r="O28" s="207"/>
      <c r="P28" s="207"/>
      <c r="Q28" s="207"/>
      <c r="R28" s="207"/>
      <c r="S28" s="207"/>
      <c r="T28" s="207"/>
      <c r="U28" s="207"/>
      <c r="V28" s="207"/>
      <c r="W28" s="207"/>
      <c r="X28" s="210" t="s">
        <v>236</v>
      </c>
    </row>
    <row r="29" spans="1:24" s="216" customFormat="1" x14ac:dyDescent="0.2">
      <c r="A29" s="200" t="s">
        <v>215</v>
      </c>
      <c r="B29" s="215" t="s">
        <v>96</v>
      </c>
      <c r="C29" s="200"/>
      <c r="D29" s="219">
        <f>SUM(D30:D34)</f>
        <v>1428066</v>
      </c>
      <c r="E29" s="219">
        <f t="shared" ref="E29:W29" si="13">SUM(E30:E34)</f>
        <v>3487529</v>
      </c>
      <c r="F29" s="219">
        <f t="shared" si="13"/>
        <v>1713679</v>
      </c>
      <c r="G29" s="219">
        <f t="shared" si="13"/>
        <v>1773486</v>
      </c>
      <c r="H29" s="219">
        <f t="shared" si="13"/>
        <v>0</v>
      </c>
      <c r="I29" s="219">
        <f t="shared" si="13"/>
        <v>389065</v>
      </c>
      <c r="J29" s="219">
        <f t="shared" si="13"/>
        <v>553748</v>
      </c>
      <c r="K29" s="219">
        <f t="shared" si="13"/>
        <v>675851</v>
      </c>
      <c r="L29" s="219">
        <f t="shared" si="13"/>
        <v>155186</v>
      </c>
      <c r="M29" s="219"/>
      <c r="N29" s="219">
        <f t="shared" si="13"/>
        <v>0</v>
      </c>
      <c r="O29" s="219">
        <f t="shared" si="13"/>
        <v>0</v>
      </c>
      <c r="P29" s="219">
        <f t="shared" si="13"/>
        <v>0</v>
      </c>
      <c r="Q29" s="219">
        <f t="shared" si="13"/>
        <v>0</v>
      </c>
      <c r="R29" s="219">
        <f t="shared" si="13"/>
        <v>0</v>
      </c>
      <c r="S29" s="219">
        <f t="shared" si="13"/>
        <v>0</v>
      </c>
      <c r="T29" s="219">
        <f t="shared" si="13"/>
        <v>0</v>
      </c>
      <c r="U29" s="219">
        <f t="shared" si="13"/>
        <v>0</v>
      </c>
      <c r="V29" s="219">
        <f t="shared" si="13"/>
        <v>0</v>
      </c>
      <c r="W29" s="219">
        <f t="shared" si="13"/>
        <v>0</v>
      </c>
      <c r="X29" s="200"/>
    </row>
    <row r="30" spans="1:24" s="211" customFormat="1" ht="45" x14ac:dyDescent="0.2">
      <c r="A30" s="204">
        <v>2</v>
      </c>
      <c r="B30" s="210" t="s">
        <v>149</v>
      </c>
      <c r="C30" s="204" t="s">
        <v>154</v>
      </c>
      <c r="D30" s="177">
        <v>206800</v>
      </c>
      <c r="E30" s="177">
        <v>785569</v>
      </c>
      <c r="F30" s="177">
        <v>248160</v>
      </c>
      <c r="G30" s="177">
        <v>537409</v>
      </c>
      <c r="H30" s="177"/>
      <c r="I30" s="177">
        <v>177345</v>
      </c>
      <c r="J30" s="177">
        <v>134352</v>
      </c>
      <c r="K30" s="177">
        <v>225712</v>
      </c>
      <c r="L30" s="177"/>
      <c r="M30" s="177"/>
      <c r="N30" s="178"/>
      <c r="O30" s="177"/>
      <c r="P30" s="177"/>
      <c r="Q30" s="178"/>
      <c r="R30" s="178"/>
      <c r="S30" s="178"/>
      <c r="T30" s="178"/>
      <c r="U30" s="178"/>
      <c r="V30" s="178"/>
      <c r="W30" s="178"/>
      <c r="X30" s="210" t="s">
        <v>241</v>
      </c>
    </row>
    <row r="31" spans="1:24" s="211" customFormat="1" ht="30" x14ac:dyDescent="0.2">
      <c r="A31" s="204">
        <v>3</v>
      </c>
      <c r="B31" s="210" t="s">
        <v>152</v>
      </c>
      <c r="C31" s="204" t="s">
        <v>153</v>
      </c>
      <c r="D31" s="177">
        <v>148000</v>
      </c>
      <c r="E31" s="177">
        <v>530448</v>
      </c>
      <c r="F31" s="177">
        <v>177600</v>
      </c>
      <c r="G31" s="177">
        <v>352484</v>
      </c>
      <c r="H31" s="177"/>
      <c r="I31" s="177">
        <v>116440</v>
      </c>
      <c r="J31" s="177">
        <v>123497</v>
      </c>
      <c r="K31" s="177">
        <v>112911</v>
      </c>
      <c r="L31" s="177"/>
      <c r="M31" s="177"/>
      <c r="N31" s="178"/>
      <c r="O31" s="177"/>
      <c r="P31" s="177"/>
      <c r="Q31" s="178"/>
      <c r="R31" s="178"/>
      <c r="S31" s="178"/>
      <c r="T31" s="178"/>
      <c r="U31" s="178"/>
      <c r="V31" s="178"/>
      <c r="W31" s="178"/>
      <c r="X31" s="210" t="s">
        <v>241</v>
      </c>
    </row>
    <row r="32" spans="1:24" s="211" customFormat="1" ht="30" x14ac:dyDescent="0.2">
      <c r="A32" s="204">
        <v>4</v>
      </c>
      <c r="B32" s="210" t="s">
        <v>151</v>
      </c>
      <c r="C32" s="204" t="s">
        <v>157</v>
      </c>
      <c r="D32" s="177">
        <v>343000</v>
      </c>
      <c r="E32" s="177">
        <v>685212</v>
      </c>
      <c r="F32" s="177">
        <v>411600</v>
      </c>
      <c r="G32" s="177">
        <v>273612</v>
      </c>
      <c r="H32" s="177"/>
      <c r="I32" s="177"/>
      <c r="J32" s="177">
        <v>95764</v>
      </c>
      <c r="K32" s="177">
        <v>177848</v>
      </c>
      <c r="L32" s="177"/>
      <c r="M32" s="177"/>
      <c r="N32" s="178"/>
      <c r="O32" s="177"/>
      <c r="P32" s="177"/>
      <c r="Q32" s="178"/>
      <c r="R32" s="178"/>
      <c r="S32" s="178"/>
      <c r="T32" s="178"/>
      <c r="U32" s="178"/>
      <c r="V32" s="178"/>
      <c r="W32" s="178"/>
      <c r="X32" s="210" t="s">
        <v>241</v>
      </c>
    </row>
    <row r="33" spans="1:24" s="211" customFormat="1" ht="60" x14ac:dyDescent="0.2">
      <c r="A33" s="204">
        <v>5</v>
      </c>
      <c r="B33" s="210" t="s">
        <v>99</v>
      </c>
      <c r="C33" s="204" t="s">
        <v>100</v>
      </c>
      <c r="D33" s="177">
        <v>430266</v>
      </c>
      <c r="E33" s="177">
        <v>935740</v>
      </c>
      <c r="F33" s="177">
        <v>516319</v>
      </c>
      <c r="G33" s="177">
        <v>419421</v>
      </c>
      <c r="H33" s="177"/>
      <c r="I33" s="177"/>
      <c r="J33" s="177">
        <v>104855</v>
      </c>
      <c r="K33" s="177">
        <v>159380</v>
      </c>
      <c r="L33" s="177">
        <v>155186</v>
      </c>
      <c r="M33" s="177"/>
      <c r="N33" s="178"/>
      <c r="O33" s="177"/>
      <c r="P33" s="177"/>
      <c r="Q33" s="178"/>
      <c r="R33" s="178"/>
      <c r="S33" s="178"/>
      <c r="T33" s="178"/>
      <c r="U33" s="178"/>
      <c r="V33" s="178"/>
      <c r="W33" s="178"/>
      <c r="X33" s="210" t="s">
        <v>241</v>
      </c>
    </row>
    <row r="34" spans="1:24" s="211" customFormat="1" ht="45" x14ac:dyDescent="0.2">
      <c r="A34" s="204">
        <v>6</v>
      </c>
      <c r="B34" s="210" t="s">
        <v>150</v>
      </c>
      <c r="C34" s="204" t="s">
        <v>155</v>
      </c>
      <c r="D34" s="177">
        <v>300000</v>
      </c>
      <c r="E34" s="177">
        <v>550560</v>
      </c>
      <c r="F34" s="177">
        <v>360000</v>
      </c>
      <c r="G34" s="177">
        <v>190560</v>
      </c>
      <c r="H34" s="177"/>
      <c r="I34" s="177">
        <v>95280</v>
      </c>
      <c r="J34" s="177">
        <v>95280</v>
      </c>
      <c r="K34" s="177"/>
      <c r="L34" s="177"/>
      <c r="M34" s="177"/>
      <c r="N34" s="178"/>
      <c r="O34" s="177"/>
      <c r="P34" s="177"/>
      <c r="Q34" s="178"/>
      <c r="R34" s="178"/>
      <c r="S34" s="178"/>
      <c r="T34" s="178"/>
      <c r="U34" s="178"/>
      <c r="V34" s="178"/>
      <c r="W34" s="178"/>
      <c r="X34" s="210" t="s">
        <v>241</v>
      </c>
    </row>
    <row r="35" spans="1:24" s="218" customFormat="1" ht="14.25" x14ac:dyDescent="0.2">
      <c r="A35" s="196" t="s">
        <v>216</v>
      </c>
      <c r="B35" s="197" t="s">
        <v>225</v>
      </c>
      <c r="C35" s="196"/>
      <c r="D35" s="217">
        <f t="shared" ref="D35:L35" si="14">D36+D38</f>
        <v>1258152.7200000002</v>
      </c>
      <c r="E35" s="217">
        <f t="shared" si="14"/>
        <v>0</v>
      </c>
      <c r="F35" s="217">
        <f t="shared" si="14"/>
        <v>0</v>
      </c>
      <c r="G35" s="217">
        <f t="shared" si="14"/>
        <v>0</v>
      </c>
      <c r="H35" s="217">
        <f t="shared" si="14"/>
        <v>0</v>
      </c>
      <c r="I35" s="217">
        <f t="shared" si="14"/>
        <v>0</v>
      </c>
      <c r="J35" s="217">
        <f t="shared" si="14"/>
        <v>0</v>
      </c>
      <c r="K35" s="217">
        <f t="shared" si="14"/>
        <v>0</v>
      </c>
      <c r="L35" s="217">
        <f t="shared" si="14"/>
        <v>0</v>
      </c>
      <c r="M35" s="217"/>
      <c r="N35" s="217">
        <f>N36+N38</f>
        <v>3938369.1</v>
      </c>
      <c r="O35" s="217">
        <f t="shared" ref="O35:P35" si="15">O36+O38</f>
        <v>1882185</v>
      </c>
      <c r="P35" s="217">
        <f t="shared" si="15"/>
        <v>2056184.1</v>
      </c>
      <c r="Q35" s="217">
        <f t="shared" ref="Q35:W35" si="16">Q36+Q38</f>
        <v>200000</v>
      </c>
      <c r="R35" s="217">
        <f t="shared" si="16"/>
        <v>598141</v>
      </c>
      <c r="S35" s="217">
        <f t="shared" si="16"/>
        <v>360133.6</v>
      </c>
      <c r="T35" s="217">
        <f t="shared" si="16"/>
        <v>369583.40000000014</v>
      </c>
      <c r="U35" s="217">
        <f t="shared" si="16"/>
        <v>100000</v>
      </c>
      <c r="V35" s="217">
        <f t="shared" si="16"/>
        <v>316135.98</v>
      </c>
      <c r="W35" s="217">
        <f t="shared" si="16"/>
        <v>325875.12</v>
      </c>
      <c r="X35" s="196"/>
    </row>
    <row r="36" spans="1:24" s="216" customFormat="1" x14ac:dyDescent="0.2">
      <c r="A36" s="200" t="s">
        <v>215</v>
      </c>
      <c r="B36" s="201" t="s">
        <v>85</v>
      </c>
      <c r="C36" s="200"/>
      <c r="D36" s="219">
        <f>D37</f>
        <v>211100</v>
      </c>
      <c r="E36" s="219">
        <f t="shared" ref="E36:W36" si="17">E37</f>
        <v>0</v>
      </c>
      <c r="F36" s="219">
        <f t="shared" si="17"/>
        <v>0</v>
      </c>
      <c r="G36" s="219">
        <f t="shared" si="17"/>
        <v>0</v>
      </c>
      <c r="H36" s="219">
        <f t="shared" si="17"/>
        <v>0</v>
      </c>
      <c r="I36" s="219">
        <f t="shared" si="17"/>
        <v>0</v>
      </c>
      <c r="J36" s="219">
        <f t="shared" si="17"/>
        <v>0</v>
      </c>
      <c r="K36" s="219">
        <f t="shared" si="17"/>
        <v>0</v>
      </c>
      <c r="L36" s="219">
        <f t="shared" si="17"/>
        <v>0</v>
      </c>
      <c r="M36" s="219"/>
      <c r="N36" s="219">
        <f>N37</f>
        <v>581164</v>
      </c>
      <c r="O36" s="219">
        <f t="shared" ref="O36:P36" si="18">O37</f>
        <v>251164</v>
      </c>
      <c r="P36" s="219">
        <f t="shared" si="18"/>
        <v>330000</v>
      </c>
      <c r="Q36" s="219">
        <f t="shared" si="17"/>
        <v>100000</v>
      </c>
      <c r="R36" s="219">
        <f t="shared" si="17"/>
        <v>248141</v>
      </c>
      <c r="S36" s="219">
        <f t="shared" si="17"/>
        <v>0</v>
      </c>
      <c r="T36" s="219">
        <f t="shared" si="17"/>
        <v>0</v>
      </c>
      <c r="U36" s="219">
        <f t="shared" si="17"/>
        <v>0</v>
      </c>
      <c r="V36" s="219">
        <f t="shared" si="17"/>
        <v>0</v>
      </c>
      <c r="W36" s="219">
        <f t="shared" si="17"/>
        <v>0</v>
      </c>
      <c r="X36" s="200"/>
    </row>
    <row r="37" spans="1:24" s="211" customFormat="1" ht="75" x14ac:dyDescent="0.2">
      <c r="A37" s="204">
        <v>1</v>
      </c>
      <c r="B37" s="210" t="s">
        <v>202</v>
      </c>
      <c r="C37" s="204"/>
      <c r="D37" s="177">
        <v>211100</v>
      </c>
      <c r="E37" s="177"/>
      <c r="F37" s="177"/>
      <c r="G37" s="177"/>
      <c r="H37" s="177"/>
      <c r="I37" s="177"/>
      <c r="J37" s="177"/>
      <c r="K37" s="177"/>
      <c r="L37" s="177"/>
      <c r="M37" s="177"/>
      <c r="N37" s="179">
        <v>581164</v>
      </c>
      <c r="O37" s="179">
        <v>251164</v>
      </c>
      <c r="P37" s="179">
        <f>N37-O37</f>
        <v>330000</v>
      </c>
      <c r="Q37" s="207">
        <v>100000</v>
      </c>
      <c r="R37" s="214">
        <v>248141</v>
      </c>
      <c r="S37" s="209"/>
      <c r="T37" s="209"/>
      <c r="U37" s="209"/>
      <c r="V37" s="209"/>
      <c r="W37" s="209"/>
      <c r="X37" s="204"/>
    </row>
    <row r="38" spans="1:24" s="216" customFormat="1" x14ac:dyDescent="0.2">
      <c r="A38" s="200" t="s">
        <v>215</v>
      </c>
      <c r="B38" s="215" t="s">
        <v>96</v>
      </c>
      <c r="C38" s="200"/>
      <c r="D38" s="176">
        <f>SUM(D39:D43)</f>
        <v>1047052.7200000001</v>
      </c>
      <c r="E38" s="176"/>
      <c r="F38" s="176"/>
      <c r="G38" s="176"/>
      <c r="H38" s="176"/>
      <c r="I38" s="176"/>
      <c r="J38" s="176"/>
      <c r="K38" s="176"/>
      <c r="L38" s="176"/>
      <c r="M38" s="176"/>
      <c r="N38" s="176">
        <f>SUM(N39:N43)</f>
        <v>3357205.1</v>
      </c>
      <c r="O38" s="176">
        <f t="shared" ref="O38:P38" si="19">SUM(O39:O43)</f>
        <v>1631021</v>
      </c>
      <c r="P38" s="176">
        <f t="shared" si="19"/>
        <v>1726184.1</v>
      </c>
      <c r="Q38" s="176">
        <f t="shared" ref="Q38:W38" si="20">SUM(Q39:Q43)</f>
        <v>100000</v>
      </c>
      <c r="R38" s="176">
        <f t="shared" si="20"/>
        <v>350000</v>
      </c>
      <c r="S38" s="176">
        <f t="shared" si="20"/>
        <v>360133.6</v>
      </c>
      <c r="T38" s="176">
        <f t="shared" si="20"/>
        <v>369583.40000000014</v>
      </c>
      <c r="U38" s="176">
        <f t="shared" si="20"/>
        <v>100000</v>
      </c>
      <c r="V38" s="176">
        <f t="shared" si="20"/>
        <v>316135.98</v>
      </c>
      <c r="W38" s="176">
        <f t="shared" si="20"/>
        <v>325875.12</v>
      </c>
      <c r="X38" s="183"/>
    </row>
    <row r="39" spans="1:24" s="211" customFormat="1" ht="60" x14ac:dyDescent="0.2">
      <c r="A39" s="204">
        <v>2</v>
      </c>
      <c r="B39" s="210" t="s">
        <v>180</v>
      </c>
      <c r="C39" s="204"/>
      <c r="D39" s="177">
        <v>396900</v>
      </c>
      <c r="E39" s="177"/>
      <c r="F39" s="177"/>
      <c r="G39" s="177"/>
      <c r="H39" s="177"/>
      <c r="I39" s="177"/>
      <c r="J39" s="177"/>
      <c r="K39" s="177"/>
      <c r="L39" s="177"/>
      <c r="M39" s="177"/>
      <c r="N39" s="178">
        <v>1060362.4000000001</v>
      </c>
      <c r="O39" s="178">
        <v>280362</v>
      </c>
      <c r="P39" s="178">
        <f>N39-O39</f>
        <v>780000.40000000014</v>
      </c>
      <c r="Q39" s="212">
        <v>50000</v>
      </c>
      <c r="R39" s="178">
        <v>150000</v>
      </c>
      <c r="S39" s="178">
        <v>250000</v>
      </c>
      <c r="T39" s="178">
        <v>369583.40000000014</v>
      </c>
      <c r="U39" s="178"/>
      <c r="V39" s="178"/>
      <c r="W39" s="178"/>
      <c r="X39" s="179"/>
    </row>
    <row r="40" spans="1:24" s="211" customFormat="1" ht="60" x14ac:dyDescent="0.2">
      <c r="A40" s="204">
        <v>3</v>
      </c>
      <c r="B40" s="210" t="s">
        <v>205</v>
      </c>
      <c r="C40" s="204"/>
      <c r="D40" s="177">
        <v>57522.18</v>
      </c>
      <c r="E40" s="177"/>
      <c r="F40" s="177"/>
      <c r="G40" s="177"/>
      <c r="H40" s="177"/>
      <c r="I40" s="177"/>
      <c r="J40" s="177"/>
      <c r="K40" s="177"/>
      <c r="L40" s="177"/>
      <c r="M40" s="177"/>
      <c r="N40" s="178">
        <v>200095</v>
      </c>
      <c r="O40" s="178">
        <v>130095</v>
      </c>
      <c r="P40" s="178">
        <f>N40-O40</f>
        <v>70000</v>
      </c>
      <c r="Q40" s="214"/>
      <c r="R40" s="178">
        <v>50000</v>
      </c>
      <c r="S40" s="178">
        <v>34249</v>
      </c>
      <c r="T40" s="178"/>
      <c r="U40" s="178"/>
      <c r="V40" s="178"/>
      <c r="W40" s="178"/>
      <c r="X40" s="179"/>
    </row>
    <row r="41" spans="1:24" s="211" customFormat="1" ht="105" x14ac:dyDescent="0.2">
      <c r="A41" s="204">
        <v>4</v>
      </c>
      <c r="B41" s="210" t="s">
        <v>206</v>
      </c>
      <c r="C41" s="204"/>
      <c r="D41" s="177">
        <v>113190.6</v>
      </c>
      <c r="E41" s="177"/>
      <c r="F41" s="177"/>
      <c r="G41" s="177"/>
      <c r="H41" s="177"/>
      <c r="I41" s="177"/>
      <c r="J41" s="177"/>
      <c r="K41" s="177"/>
      <c r="L41" s="177"/>
      <c r="M41" s="177"/>
      <c r="N41" s="178">
        <v>573519.98</v>
      </c>
      <c r="O41" s="178">
        <v>307520</v>
      </c>
      <c r="P41" s="178">
        <f>N41-O41</f>
        <v>265999.98</v>
      </c>
      <c r="Q41" s="177"/>
      <c r="R41" s="178"/>
      <c r="S41" s="178"/>
      <c r="T41" s="177"/>
      <c r="U41" s="177">
        <v>100000</v>
      </c>
      <c r="V41" s="177">
        <v>216135.97999999998</v>
      </c>
      <c r="W41" s="209"/>
      <c r="X41" s="179"/>
    </row>
    <row r="42" spans="1:24" s="211" customFormat="1" ht="75" x14ac:dyDescent="0.2">
      <c r="A42" s="204">
        <v>5</v>
      </c>
      <c r="B42" s="210" t="s">
        <v>182</v>
      </c>
      <c r="C42" s="204"/>
      <c r="D42" s="177">
        <v>196589.94000000003</v>
      </c>
      <c r="E42" s="177"/>
      <c r="F42" s="177"/>
      <c r="G42" s="177"/>
      <c r="H42" s="177"/>
      <c r="I42" s="177"/>
      <c r="J42" s="177"/>
      <c r="K42" s="177"/>
      <c r="L42" s="177"/>
      <c r="M42" s="177"/>
      <c r="N42" s="178">
        <v>813926.12</v>
      </c>
      <c r="O42" s="178">
        <v>458926</v>
      </c>
      <c r="P42" s="178">
        <f>N42-O42</f>
        <v>355000.12</v>
      </c>
      <c r="Q42" s="177"/>
      <c r="R42" s="177"/>
      <c r="S42" s="209"/>
      <c r="T42" s="209"/>
      <c r="U42" s="178"/>
      <c r="V42" s="178">
        <v>100000</v>
      </c>
      <c r="W42" s="178">
        <v>325875.12</v>
      </c>
      <c r="X42" s="179"/>
    </row>
    <row r="43" spans="1:24" s="211" customFormat="1" ht="75" x14ac:dyDescent="0.2">
      <c r="A43" s="220">
        <v>6</v>
      </c>
      <c r="B43" s="221" t="s">
        <v>207</v>
      </c>
      <c r="C43" s="220"/>
      <c r="D43" s="180">
        <v>282850</v>
      </c>
      <c r="E43" s="180"/>
      <c r="F43" s="180"/>
      <c r="G43" s="180"/>
      <c r="H43" s="180"/>
      <c r="I43" s="180"/>
      <c r="J43" s="180"/>
      <c r="K43" s="180"/>
      <c r="L43" s="180"/>
      <c r="M43" s="180"/>
      <c r="N43" s="181">
        <v>709301.6</v>
      </c>
      <c r="O43" s="181">
        <v>454118</v>
      </c>
      <c r="P43" s="181">
        <f>N43-O43</f>
        <v>255183.59999999998</v>
      </c>
      <c r="Q43" s="222">
        <v>50000</v>
      </c>
      <c r="R43" s="181">
        <v>150000</v>
      </c>
      <c r="S43" s="181">
        <v>75884.599999999977</v>
      </c>
      <c r="T43" s="181"/>
      <c r="U43" s="181"/>
      <c r="V43" s="181"/>
      <c r="W43" s="181"/>
      <c r="X43" s="182"/>
    </row>
  </sheetData>
  <mergeCells count="19">
    <mergeCell ref="A1:X1"/>
    <mergeCell ref="T2:X2"/>
    <mergeCell ref="N4:N6"/>
    <mergeCell ref="P4:P6"/>
    <mergeCell ref="O4:O6"/>
    <mergeCell ref="Q4:W4"/>
    <mergeCell ref="Q5:W5"/>
    <mergeCell ref="A3:A6"/>
    <mergeCell ref="B3:B6"/>
    <mergeCell ref="D3:D6"/>
    <mergeCell ref="M3:W3"/>
    <mergeCell ref="M4:M6"/>
    <mergeCell ref="X3:X6"/>
    <mergeCell ref="E3:L3"/>
    <mergeCell ref="E4:E6"/>
    <mergeCell ref="F4:F6"/>
    <mergeCell ref="G4:G6"/>
    <mergeCell ref="H4:L4"/>
    <mergeCell ref="H5:L5"/>
  </mergeCells>
  <printOptions horizontalCentered="1"/>
  <pageMargins left="0.196850393700787" right="0.196850393700787" top="0.59055118110236204" bottom="0.39370078740157499" header="0.23622047244094499" footer="0.196850393700787"/>
  <pageSetup paperSize="9" scale="75" fitToHeight="0" orientation="landscape" r:id="rId1"/>
  <headerFooter alignWithMargins="0">
    <oddFooter>&amp;C&amp;"Times New Roman,Regular"&amp;P/3</oddFooter>
  </headerFooter>
  <ignoredErrors>
    <ignoredError sqref="P38 P1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K41"/>
  <sheetViews>
    <sheetView showZeros="0" tabSelected="1" zoomScale="85" zoomScaleNormal="85" zoomScaleSheetLayoutView="70" zoomScalePageLayoutView="85" workbookViewId="0">
      <pane xSplit="2" ySplit="6" topLeftCell="C40" activePane="bottomRight" state="frozen"/>
      <selection pane="topRight" activeCell="C1" sqref="C1"/>
      <selection pane="bottomLeft" activeCell="A8" sqref="A8"/>
      <selection pane="bottomRight" activeCell="B40" sqref="B40"/>
    </sheetView>
  </sheetViews>
  <sheetFormatPr defaultColWidth="8.7109375" defaultRowHeight="15" x14ac:dyDescent="0.2"/>
  <cols>
    <col min="1" max="1" width="6.140625" style="266" customWidth="1"/>
    <col min="2" max="2" width="73.28515625" style="223" customWidth="1"/>
    <col min="3" max="3" width="63.5703125" style="223" customWidth="1"/>
    <col min="4" max="4" width="15.5703125" style="223" customWidth="1"/>
    <col min="5" max="5" width="12.7109375" style="223" customWidth="1"/>
    <col min="6" max="6" width="12.5703125" style="223" customWidth="1"/>
    <col min="7" max="7" width="63.7109375" style="223" customWidth="1"/>
    <col min="8" max="8" width="15.28515625" style="223" customWidth="1"/>
    <col min="9" max="9" width="12.7109375" style="223" customWidth="1"/>
    <col min="10" max="10" width="13.7109375" style="223" customWidth="1"/>
    <col min="11" max="11" width="47.7109375" style="266" customWidth="1"/>
    <col min="12" max="16384" width="8.7109375" style="223"/>
  </cols>
  <sheetData>
    <row r="1" spans="1:11" ht="16.5" x14ac:dyDescent="0.2">
      <c r="A1" s="276" t="s">
        <v>263</v>
      </c>
      <c r="B1" s="276"/>
      <c r="C1" s="276"/>
      <c r="D1" s="276"/>
      <c r="E1" s="276"/>
      <c r="F1" s="276"/>
      <c r="G1" s="276"/>
      <c r="H1" s="276"/>
      <c r="I1" s="276"/>
      <c r="J1" s="276"/>
      <c r="K1" s="276"/>
    </row>
    <row r="2" spans="1:11" ht="18" customHeight="1" x14ac:dyDescent="0.2">
      <c r="A2" s="224"/>
      <c r="B2" s="225"/>
      <c r="C2" s="225"/>
      <c r="D2" s="225"/>
      <c r="E2" s="225"/>
      <c r="F2" s="225"/>
      <c r="G2" s="225"/>
      <c r="H2" s="225"/>
      <c r="I2" s="225"/>
      <c r="J2" s="277" t="s">
        <v>191</v>
      </c>
      <c r="K2" s="277"/>
    </row>
    <row r="3" spans="1:11" ht="21.75" customHeight="1" x14ac:dyDescent="0.2">
      <c r="A3" s="275" t="s">
        <v>3</v>
      </c>
      <c r="B3" s="275" t="s">
        <v>8</v>
      </c>
      <c r="C3" s="278" t="s">
        <v>217</v>
      </c>
      <c r="D3" s="278"/>
      <c r="E3" s="278"/>
      <c r="F3" s="278"/>
      <c r="G3" s="278" t="s">
        <v>268</v>
      </c>
      <c r="H3" s="278"/>
      <c r="I3" s="278"/>
      <c r="J3" s="278"/>
      <c r="K3" s="275" t="s">
        <v>5</v>
      </c>
    </row>
    <row r="4" spans="1:11" s="227" customFormat="1" ht="15.75" x14ac:dyDescent="0.2">
      <c r="A4" s="275"/>
      <c r="B4" s="275"/>
      <c r="C4" s="275" t="s">
        <v>163</v>
      </c>
      <c r="D4" s="275" t="s">
        <v>170</v>
      </c>
      <c r="E4" s="275" t="s">
        <v>36</v>
      </c>
      <c r="F4" s="275"/>
      <c r="G4" s="275" t="s">
        <v>163</v>
      </c>
      <c r="H4" s="275" t="s">
        <v>170</v>
      </c>
      <c r="I4" s="275" t="s">
        <v>36</v>
      </c>
      <c r="J4" s="275"/>
      <c r="K4" s="275"/>
    </row>
    <row r="5" spans="1:11" s="227" customFormat="1" ht="15.75" x14ac:dyDescent="0.2">
      <c r="A5" s="275"/>
      <c r="B5" s="275"/>
      <c r="C5" s="275"/>
      <c r="D5" s="275"/>
      <c r="E5" s="226" t="s">
        <v>37</v>
      </c>
      <c r="F5" s="226" t="s">
        <v>38</v>
      </c>
      <c r="G5" s="275"/>
      <c r="H5" s="275"/>
      <c r="I5" s="226" t="s">
        <v>37</v>
      </c>
      <c r="J5" s="226" t="s">
        <v>38</v>
      </c>
      <c r="K5" s="275"/>
    </row>
    <row r="6" spans="1:11" s="227" customFormat="1" ht="15.75" x14ac:dyDescent="0.2">
      <c r="A6" s="226">
        <v>1</v>
      </c>
      <c r="B6" s="226">
        <v>2</v>
      </c>
      <c r="C6" s="226">
        <v>3</v>
      </c>
      <c r="D6" s="226">
        <v>4</v>
      </c>
      <c r="E6" s="226">
        <v>5</v>
      </c>
      <c r="F6" s="226">
        <v>6</v>
      </c>
      <c r="G6" s="226">
        <v>7</v>
      </c>
      <c r="H6" s="226">
        <v>8</v>
      </c>
      <c r="I6" s="226">
        <v>9</v>
      </c>
      <c r="J6" s="226">
        <v>10</v>
      </c>
      <c r="K6" s="226">
        <v>11</v>
      </c>
    </row>
    <row r="7" spans="1:11" s="231" customFormat="1" ht="15.75" x14ac:dyDescent="0.2">
      <c r="A7" s="228"/>
      <c r="B7" s="228" t="s">
        <v>113</v>
      </c>
      <c r="C7" s="229"/>
      <c r="D7" s="230">
        <f>D8</f>
        <v>7550000</v>
      </c>
      <c r="E7" s="230">
        <f t="shared" ref="E7:F7" si="0">E8</f>
        <v>550000</v>
      </c>
      <c r="F7" s="230">
        <f t="shared" si="0"/>
        <v>7000000</v>
      </c>
      <c r="G7" s="229"/>
      <c r="H7" s="230">
        <f>H8+H33</f>
        <v>10550000</v>
      </c>
      <c r="I7" s="230">
        <f>I8+I33</f>
        <v>550000</v>
      </c>
      <c r="J7" s="230">
        <f>J8+J33</f>
        <v>10000000</v>
      </c>
      <c r="K7" s="228"/>
    </row>
    <row r="8" spans="1:11" s="231" customFormat="1" ht="31.5" x14ac:dyDescent="0.2">
      <c r="A8" s="232" t="s">
        <v>213</v>
      </c>
      <c r="B8" s="233" t="s">
        <v>214</v>
      </c>
      <c r="C8" s="234"/>
      <c r="D8" s="235">
        <f>D9+D17+D28+D30</f>
        <v>7550000</v>
      </c>
      <c r="E8" s="235">
        <f>E9+E17+E28+E30</f>
        <v>550000</v>
      </c>
      <c r="F8" s="235">
        <f>F9+F17+F28+F30</f>
        <v>7000000</v>
      </c>
      <c r="G8" s="234"/>
      <c r="H8" s="235">
        <f>H9+H17+H28+H30</f>
        <v>7022014</v>
      </c>
      <c r="I8" s="235">
        <f>I9+I17+I28+I30</f>
        <v>550000</v>
      </c>
      <c r="J8" s="235">
        <f>J9+J17+J28+J30</f>
        <v>6472014</v>
      </c>
      <c r="K8" s="232"/>
    </row>
    <row r="9" spans="1:11" s="231" customFormat="1" ht="15.75" x14ac:dyDescent="0.2">
      <c r="A9" s="232" t="s">
        <v>0</v>
      </c>
      <c r="B9" s="233" t="s">
        <v>250</v>
      </c>
      <c r="C9" s="234"/>
      <c r="D9" s="235">
        <f>D10+D11+D12</f>
        <v>1478340</v>
      </c>
      <c r="E9" s="235">
        <f t="shared" ref="E9:F9" si="1">E10+E11+E12</f>
        <v>100000</v>
      </c>
      <c r="F9" s="235">
        <f t="shared" si="1"/>
        <v>1378340</v>
      </c>
      <c r="G9" s="234"/>
      <c r="H9" s="235">
        <f t="shared" ref="H9:J9" si="2">H10+H11+H12</f>
        <v>1478340</v>
      </c>
      <c r="I9" s="235">
        <f t="shared" si="2"/>
        <v>100000</v>
      </c>
      <c r="J9" s="235">
        <f t="shared" si="2"/>
        <v>1378340</v>
      </c>
      <c r="K9" s="232"/>
    </row>
    <row r="10" spans="1:11" s="231" customFormat="1" ht="31.5" x14ac:dyDescent="0.2">
      <c r="A10" s="236">
        <v>1</v>
      </c>
      <c r="B10" s="237" t="s">
        <v>102</v>
      </c>
      <c r="C10" s="237" t="s">
        <v>145</v>
      </c>
      <c r="D10" s="238">
        <v>528340</v>
      </c>
      <c r="E10" s="238"/>
      <c r="F10" s="238">
        <v>528340</v>
      </c>
      <c r="G10" s="237"/>
      <c r="H10" s="238">
        <v>528340</v>
      </c>
      <c r="I10" s="238"/>
      <c r="J10" s="238">
        <v>528340</v>
      </c>
      <c r="K10" s="236" t="s">
        <v>255</v>
      </c>
    </row>
    <row r="11" spans="1:11" ht="15.75" x14ac:dyDescent="0.2">
      <c r="A11" s="236">
        <v>2</v>
      </c>
      <c r="B11" s="237" t="s">
        <v>44</v>
      </c>
      <c r="C11" s="239"/>
      <c r="D11" s="238">
        <v>350000</v>
      </c>
      <c r="E11" s="238">
        <v>100000</v>
      </c>
      <c r="F11" s="238">
        <v>250000</v>
      </c>
      <c r="G11" s="237"/>
      <c r="H11" s="238">
        <v>350000</v>
      </c>
      <c r="I11" s="238">
        <v>100000</v>
      </c>
      <c r="J11" s="238">
        <v>250000</v>
      </c>
      <c r="K11" s="236" t="s">
        <v>255</v>
      </c>
    </row>
    <row r="12" spans="1:11" ht="47.25" x14ac:dyDescent="0.2">
      <c r="A12" s="236">
        <v>3</v>
      </c>
      <c r="B12" s="237" t="s">
        <v>171</v>
      </c>
      <c r="C12" s="239"/>
      <c r="D12" s="238">
        <f>D13+D14+D15+D16</f>
        <v>600000</v>
      </c>
      <c r="E12" s="238"/>
      <c r="F12" s="238">
        <f>F13+F14+F15+F16</f>
        <v>600000</v>
      </c>
      <c r="G12" s="237"/>
      <c r="H12" s="238">
        <f>H13+H14+H15+H16</f>
        <v>600000</v>
      </c>
      <c r="I12" s="238">
        <f>I13+I14+I15+I16</f>
        <v>0</v>
      </c>
      <c r="J12" s="238">
        <f>J13+J14+J15+J16</f>
        <v>600000</v>
      </c>
      <c r="K12" s="236" t="s">
        <v>243</v>
      </c>
    </row>
    <row r="13" spans="1:11" ht="15.75" x14ac:dyDescent="0.2">
      <c r="A13" s="240" t="s">
        <v>258</v>
      </c>
      <c r="B13" s="241" t="s">
        <v>172</v>
      </c>
      <c r="C13" s="241" t="s">
        <v>173</v>
      </c>
      <c r="D13" s="242">
        <v>150000</v>
      </c>
      <c r="E13" s="242"/>
      <c r="F13" s="242">
        <v>150000</v>
      </c>
      <c r="G13" s="241"/>
      <c r="H13" s="184">
        <v>150000</v>
      </c>
      <c r="I13" s="243"/>
      <c r="J13" s="184">
        <v>150000</v>
      </c>
      <c r="K13" s="236"/>
    </row>
    <row r="14" spans="1:11" ht="15.75" x14ac:dyDescent="0.2">
      <c r="A14" s="240" t="s">
        <v>259</v>
      </c>
      <c r="B14" s="241" t="s">
        <v>174</v>
      </c>
      <c r="C14" s="241" t="s">
        <v>175</v>
      </c>
      <c r="D14" s="242">
        <v>100000</v>
      </c>
      <c r="E14" s="242"/>
      <c r="F14" s="242">
        <v>100000</v>
      </c>
      <c r="G14" s="241"/>
      <c r="H14" s="184">
        <v>100000</v>
      </c>
      <c r="I14" s="184"/>
      <c r="J14" s="184">
        <v>100000</v>
      </c>
      <c r="K14" s="236"/>
    </row>
    <row r="15" spans="1:11" ht="31.5" x14ac:dyDescent="0.2">
      <c r="A15" s="240" t="s">
        <v>260</v>
      </c>
      <c r="B15" s="241" t="s">
        <v>196</v>
      </c>
      <c r="C15" s="241" t="s">
        <v>176</v>
      </c>
      <c r="D15" s="242">
        <v>200000</v>
      </c>
      <c r="E15" s="242"/>
      <c r="F15" s="242">
        <v>200000</v>
      </c>
      <c r="G15" s="241"/>
      <c r="H15" s="184">
        <v>200000</v>
      </c>
      <c r="I15" s="184"/>
      <c r="J15" s="184">
        <v>200000</v>
      </c>
      <c r="K15" s="236"/>
    </row>
    <row r="16" spans="1:11" ht="78.75" x14ac:dyDescent="0.2">
      <c r="A16" s="240" t="s">
        <v>261</v>
      </c>
      <c r="B16" s="241" t="s">
        <v>177</v>
      </c>
      <c r="C16" s="241" t="s">
        <v>178</v>
      </c>
      <c r="D16" s="242">
        <v>150000</v>
      </c>
      <c r="E16" s="242"/>
      <c r="F16" s="242">
        <v>150000</v>
      </c>
      <c r="G16" s="241"/>
      <c r="H16" s="184">
        <v>150000</v>
      </c>
      <c r="I16" s="184"/>
      <c r="J16" s="184">
        <v>150000</v>
      </c>
      <c r="K16" s="236"/>
    </row>
    <row r="17" spans="1:11" s="231" customFormat="1" ht="15.75" x14ac:dyDescent="0.2">
      <c r="A17" s="232" t="s">
        <v>1</v>
      </c>
      <c r="B17" s="233" t="s">
        <v>256</v>
      </c>
      <c r="C17" s="234"/>
      <c r="D17" s="235">
        <f>D18+D19+D20+D21+D22+D24</f>
        <v>4093000</v>
      </c>
      <c r="E17" s="235">
        <f t="shared" ref="E17:F17" si="3">E18+E19+E20+E21+E22+E24</f>
        <v>450000</v>
      </c>
      <c r="F17" s="235">
        <f t="shared" si="3"/>
        <v>3643000</v>
      </c>
      <c r="G17" s="234"/>
      <c r="H17" s="235">
        <f t="shared" ref="H17:J17" si="4">H18+H19+H20+H21+H22+H24</f>
        <v>4074674</v>
      </c>
      <c r="I17" s="235">
        <f t="shared" si="4"/>
        <v>450000</v>
      </c>
      <c r="J17" s="235">
        <f t="shared" si="4"/>
        <v>3624674</v>
      </c>
      <c r="K17" s="244"/>
    </row>
    <row r="18" spans="1:11" s="248" customFormat="1" ht="161.25" customHeight="1" x14ac:dyDescent="0.2">
      <c r="A18" s="236">
        <v>1</v>
      </c>
      <c r="B18" s="245" t="s">
        <v>103</v>
      </c>
      <c r="C18" s="245" t="s">
        <v>218</v>
      </c>
      <c r="D18" s="246">
        <v>550000</v>
      </c>
      <c r="E18" s="246"/>
      <c r="F18" s="246">
        <v>550000</v>
      </c>
      <c r="G18" s="237" t="s">
        <v>197</v>
      </c>
      <c r="H18" s="238">
        <v>647121</v>
      </c>
      <c r="I18" s="238"/>
      <c r="J18" s="238">
        <v>647121</v>
      </c>
      <c r="K18" s="247" t="s">
        <v>244</v>
      </c>
    </row>
    <row r="19" spans="1:11" s="248" customFormat="1" ht="194.25" customHeight="1" x14ac:dyDescent="0.2">
      <c r="A19" s="236">
        <v>2</v>
      </c>
      <c r="B19" s="237" t="s">
        <v>16</v>
      </c>
      <c r="C19" s="247" t="s">
        <v>220</v>
      </c>
      <c r="D19" s="238">
        <v>1020000</v>
      </c>
      <c r="E19" s="238">
        <v>450000</v>
      </c>
      <c r="F19" s="238">
        <v>570000</v>
      </c>
      <c r="G19" s="247" t="s">
        <v>166</v>
      </c>
      <c r="H19" s="238">
        <v>1008417</v>
      </c>
      <c r="I19" s="238">
        <v>450000</v>
      </c>
      <c r="J19" s="238">
        <v>558417</v>
      </c>
      <c r="K19" s="247" t="s">
        <v>245</v>
      </c>
    </row>
    <row r="20" spans="1:11" s="248" customFormat="1" ht="94.5" x14ac:dyDescent="0.2">
      <c r="A20" s="236">
        <v>3</v>
      </c>
      <c r="B20" s="237" t="s">
        <v>32</v>
      </c>
      <c r="C20" s="237" t="s">
        <v>33</v>
      </c>
      <c r="D20" s="238">
        <v>248000</v>
      </c>
      <c r="E20" s="238"/>
      <c r="F20" s="238">
        <v>248000</v>
      </c>
      <c r="G20" s="237" t="s">
        <v>33</v>
      </c>
      <c r="H20" s="238">
        <v>247851</v>
      </c>
      <c r="I20" s="238"/>
      <c r="J20" s="238">
        <v>247851</v>
      </c>
      <c r="K20" s="247" t="s">
        <v>246</v>
      </c>
    </row>
    <row r="21" spans="1:11" s="248" customFormat="1" ht="118.5" customHeight="1" x14ac:dyDescent="0.2">
      <c r="A21" s="236">
        <v>4</v>
      </c>
      <c r="B21" s="237" t="s">
        <v>30</v>
      </c>
      <c r="C21" s="237" t="s">
        <v>221</v>
      </c>
      <c r="D21" s="238">
        <v>180000</v>
      </c>
      <c r="E21" s="238"/>
      <c r="F21" s="238">
        <v>180000</v>
      </c>
      <c r="G21" s="237" t="s">
        <v>198</v>
      </c>
      <c r="H21" s="238">
        <v>176285</v>
      </c>
      <c r="I21" s="238"/>
      <c r="J21" s="238">
        <v>176285</v>
      </c>
      <c r="K21" s="247" t="s">
        <v>247</v>
      </c>
    </row>
    <row r="22" spans="1:11" ht="31.5" x14ac:dyDescent="0.2">
      <c r="A22" s="236">
        <v>5</v>
      </c>
      <c r="B22" s="237" t="s">
        <v>165</v>
      </c>
      <c r="C22" s="239"/>
      <c r="D22" s="238">
        <f>D23</f>
        <v>750000</v>
      </c>
      <c r="E22" s="238"/>
      <c r="F22" s="238">
        <f>F23</f>
        <v>750000</v>
      </c>
      <c r="G22" s="237"/>
      <c r="H22" s="238">
        <f>H23</f>
        <v>700000</v>
      </c>
      <c r="I22" s="185"/>
      <c r="J22" s="238">
        <f>J23</f>
        <v>700000</v>
      </c>
      <c r="K22" s="249" t="s">
        <v>257</v>
      </c>
    </row>
    <row r="23" spans="1:11" ht="47.25" x14ac:dyDescent="0.2">
      <c r="A23" s="250" t="s">
        <v>251</v>
      </c>
      <c r="B23" s="251" t="s">
        <v>179</v>
      </c>
      <c r="C23" s="237" t="s">
        <v>195</v>
      </c>
      <c r="D23" s="252">
        <v>750000</v>
      </c>
      <c r="E23" s="252"/>
      <c r="F23" s="252">
        <v>750000</v>
      </c>
      <c r="G23" s="237"/>
      <c r="H23" s="242">
        <v>700000</v>
      </c>
      <c r="I23" s="239"/>
      <c r="J23" s="242">
        <v>700000</v>
      </c>
      <c r="K23" s="236"/>
    </row>
    <row r="24" spans="1:11" ht="63" x14ac:dyDescent="0.2">
      <c r="A24" s="253">
        <v>6</v>
      </c>
      <c r="B24" s="254" t="s">
        <v>164</v>
      </c>
      <c r="C24" s="254"/>
      <c r="D24" s="255">
        <f>D25+D26+D27</f>
        <v>1345000</v>
      </c>
      <c r="E24" s="255"/>
      <c r="F24" s="255">
        <f>F25+F26+F27</f>
        <v>1345000</v>
      </c>
      <c r="G24" s="237"/>
      <c r="H24" s="255">
        <f>H25+H26+H27</f>
        <v>1295000</v>
      </c>
      <c r="I24" s="255">
        <f>I25+I26+I27</f>
        <v>0</v>
      </c>
      <c r="J24" s="255">
        <f>J25+J26+J27</f>
        <v>1295000</v>
      </c>
      <c r="K24" s="249" t="s">
        <v>257</v>
      </c>
    </row>
    <row r="25" spans="1:11" ht="81.75" customHeight="1" x14ac:dyDescent="0.2">
      <c r="A25" s="250" t="s">
        <v>48</v>
      </c>
      <c r="B25" s="251" t="s">
        <v>26</v>
      </c>
      <c r="C25" s="237" t="s">
        <v>194</v>
      </c>
      <c r="D25" s="252">
        <v>175000</v>
      </c>
      <c r="E25" s="252"/>
      <c r="F25" s="252">
        <v>175000</v>
      </c>
      <c r="G25" s="237"/>
      <c r="H25" s="184">
        <v>175000</v>
      </c>
      <c r="I25" s="239"/>
      <c r="J25" s="184">
        <v>175000</v>
      </c>
      <c r="K25" s="236"/>
    </row>
    <row r="26" spans="1:11" ht="126.75" customHeight="1" x14ac:dyDescent="0.2">
      <c r="A26" s="250" t="s">
        <v>49</v>
      </c>
      <c r="B26" s="251" t="s">
        <v>28</v>
      </c>
      <c r="C26" s="237" t="s">
        <v>40</v>
      </c>
      <c r="D26" s="252">
        <v>370000</v>
      </c>
      <c r="E26" s="252"/>
      <c r="F26" s="252">
        <v>370000</v>
      </c>
      <c r="G26" s="237"/>
      <c r="H26" s="184">
        <v>370000</v>
      </c>
      <c r="I26" s="239"/>
      <c r="J26" s="184">
        <v>370000</v>
      </c>
      <c r="K26" s="236"/>
    </row>
    <row r="27" spans="1:11" ht="271.5" customHeight="1" x14ac:dyDescent="0.2">
      <c r="A27" s="250" t="s">
        <v>50</v>
      </c>
      <c r="B27" s="251" t="s">
        <v>39</v>
      </c>
      <c r="C27" s="237" t="s">
        <v>200</v>
      </c>
      <c r="D27" s="252">
        <v>800000</v>
      </c>
      <c r="E27" s="252"/>
      <c r="F27" s="252">
        <v>800000</v>
      </c>
      <c r="G27" s="237"/>
      <c r="H27" s="184">
        <v>750000</v>
      </c>
      <c r="I27" s="239"/>
      <c r="J27" s="184">
        <v>750000</v>
      </c>
      <c r="K27" s="236"/>
    </row>
    <row r="28" spans="1:11" s="257" customFormat="1" ht="15.75" x14ac:dyDescent="0.2">
      <c r="A28" s="232" t="s">
        <v>2</v>
      </c>
      <c r="B28" s="233" t="s">
        <v>252</v>
      </c>
      <c r="C28" s="233"/>
      <c r="D28" s="235">
        <f>D29</f>
        <v>1933660</v>
      </c>
      <c r="E28" s="235">
        <f t="shared" ref="E28:F28" si="5">E29</f>
        <v>0</v>
      </c>
      <c r="F28" s="235">
        <f t="shared" si="5"/>
        <v>1933660</v>
      </c>
      <c r="G28" s="233"/>
      <c r="H28" s="235">
        <f t="shared" ref="H28:J28" si="6">H29</f>
        <v>1469000</v>
      </c>
      <c r="I28" s="235">
        <f t="shared" si="6"/>
        <v>0</v>
      </c>
      <c r="J28" s="235">
        <f t="shared" si="6"/>
        <v>1469000</v>
      </c>
      <c r="K28" s="256"/>
    </row>
    <row r="29" spans="1:11" s="231" customFormat="1" ht="255.75" customHeight="1" x14ac:dyDescent="0.2">
      <c r="A29" s="236">
        <v>1</v>
      </c>
      <c r="B29" s="245" t="s">
        <v>223</v>
      </c>
      <c r="C29" s="245" t="s">
        <v>219</v>
      </c>
      <c r="D29" s="246">
        <v>1933660</v>
      </c>
      <c r="E29" s="186"/>
      <c r="F29" s="246">
        <v>1933660</v>
      </c>
      <c r="G29" s="237" t="s">
        <v>222</v>
      </c>
      <c r="H29" s="258">
        <v>1469000</v>
      </c>
      <c r="I29" s="258"/>
      <c r="J29" s="258">
        <v>1469000</v>
      </c>
      <c r="K29" s="247" t="s">
        <v>224</v>
      </c>
    </row>
    <row r="30" spans="1:11" s="257" customFormat="1" ht="15.75" x14ac:dyDescent="0.2">
      <c r="A30" s="232" t="s">
        <v>4</v>
      </c>
      <c r="B30" s="233" t="s">
        <v>248</v>
      </c>
      <c r="C30" s="233"/>
      <c r="D30" s="235">
        <f>D31</f>
        <v>45000</v>
      </c>
      <c r="E30" s="235">
        <f t="shared" ref="E30:F30" si="7">E31</f>
        <v>0</v>
      </c>
      <c r="F30" s="235">
        <f t="shared" si="7"/>
        <v>45000</v>
      </c>
      <c r="G30" s="233"/>
      <c r="H30" s="235"/>
      <c r="I30" s="235"/>
      <c r="J30" s="235"/>
      <c r="K30" s="256"/>
    </row>
    <row r="31" spans="1:11" ht="78.75" x14ac:dyDescent="0.2">
      <c r="A31" s="236">
        <v>1</v>
      </c>
      <c r="B31" s="237" t="s">
        <v>165</v>
      </c>
      <c r="C31" s="239"/>
      <c r="D31" s="238">
        <f>D32</f>
        <v>45000</v>
      </c>
      <c r="E31" s="238">
        <f t="shared" ref="E31:F31" si="8">E32</f>
        <v>0</v>
      </c>
      <c r="F31" s="238">
        <f t="shared" si="8"/>
        <v>45000</v>
      </c>
      <c r="G31" s="237"/>
      <c r="H31" s="238"/>
      <c r="I31" s="185"/>
      <c r="J31" s="238"/>
      <c r="K31" s="237" t="s">
        <v>254</v>
      </c>
    </row>
    <row r="32" spans="1:11" ht="141.75" x14ac:dyDescent="0.2">
      <c r="A32" s="250" t="s">
        <v>253</v>
      </c>
      <c r="B32" s="251" t="s">
        <v>34</v>
      </c>
      <c r="C32" s="237" t="s">
        <v>193</v>
      </c>
      <c r="D32" s="252">
        <v>45000</v>
      </c>
      <c r="E32" s="252"/>
      <c r="F32" s="252">
        <v>45000</v>
      </c>
      <c r="G32" s="237"/>
      <c r="H32" s="184"/>
      <c r="I32" s="239"/>
      <c r="J32" s="184"/>
      <c r="K32" s="237" t="s">
        <v>249</v>
      </c>
    </row>
    <row r="33" spans="1:11" ht="15.75" x14ac:dyDescent="0.2">
      <c r="A33" s="232" t="s">
        <v>216</v>
      </c>
      <c r="B33" s="233" t="s">
        <v>225</v>
      </c>
      <c r="C33" s="234"/>
      <c r="D33" s="235"/>
      <c r="E33" s="235"/>
      <c r="F33" s="235"/>
      <c r="G33" s="233"/>
      <c r="H33" s="259">
        <f>SUM(H34:H41)</f>
        <v>3527986</v>
      </c>
      <c r="I33" s="259"/>
      <c r="J33" s="259">
        <f>SUM(J34:J41)</f>
        <v>3527986</v>
      </c>
      <c r="K33" s="232"/>
    </row>
    <row r="34" spans="1:11" ht="252" x14ac:dyDescent="0.2">
      <c r="A34" s="236">
        <v>1</v>
      </c>
      <c r="B34" s="237" t="s">
        <v>229</v>
      </c>
      <c r="C34" s="239"/>
      <c r="D34" s="238"/>
      <c r="E34" s="238"/>
      <c r="F34" s="238"/>
      <c r="G34" s="237" t="s">
        <v>201</v>
      </c>
      <c r="H34" s="260">
        <v>1400000</v>
      </c>
      <c r="I34" s="259"/>
      <c r="J34" s="260">
        <v>1400000</v>
      </c>
      <c r="K34" s="236"/>
    </row>
    <row r="35" spans="1:11" ht="236.25" x14ac:dyDescent="0.2">
      <c r="A35" s="236">
        <v>2</v>
      </c>
      <c r="B35" s="237" t="s">
        <v>230</v>
      </c>
      <c r="C35" s="239"/>
      <c r="D35" s="238"/>
      <c r="E35" s="238"/>
      <c r="F35" s="238"/>
      <c r="G35" s="237" t="s">
        <v>190</v>
      </c>
      <c r="H35" s="260">
        <v>260000</v>
      </c>
      <c r="I35" s="239"/>
      <c r="J35" s="260">
        <v>260000</v>
      </c>
      <c r="K35" s="236"/>
    </row>
    <row r="36" spans="1:11" ht="41.25" customHeight="1" x14ac:dyDescent="0.2">
      <c r="A36" s="236">
        <v>3</v>
      </c>
      <c r="B36" s="237" t="s">
        <v>231</v>
      </c>
      <c r="C36" s="239"/>
      <c r="D36" s="238"/>
      <c r="E36" s="238"/>
      <c r="F36" s="238"/>
      <c r="G36" s="237" t="s">
        <v>208</v>
      </c>
      <c r="H36" s="260">
        <v>420000</v>
      </c>
      <c r="I36" s="239"/>
      <c r="J36" s="260">
        <v>420000</v>
      </c>
      <c r="K36" s="236"/>
    </row>
    <row r="37" spans="1:11" ht="59.25" customHeight="1" x14ac:dyDescent="0.2">
      <c r="A37" s="236">
        <v>4</v>
      </c>
      <c r="B37" s="237" t="s">
        <v>232</v>
      </c>
      <c r="C37" s="239"/>
      <c r="D37" s="238"/>
      <c r="E37" s="238"/>
      <c r="F37" s="238"/>
      <c r="G37" s="237" t="s">
        <v>199</v>
      </c>
      <c r="H37" s="260">
        <v>733986</v>
      </c>
      <c r="I37" s="239"/>
      <c r="J37" s="260">
        <v>733986</v>
      </c>
      <c r="K37" s="236"/>
    </row>
    <row r="38" spans="1:11" ht="299.25" x14ac:dyDescent="0.2">
      <c r="A38" s="236">
        <v>5</v>
      </c>
      <c r="B38" s="237" t="s">
        <v>233</v>
      </c>
      <c r="C38" s="239"/>
      <c r="D38" s="238"/>
      <c r="E38" s="238"/>
      <c r="F38" s="238"/>
      <c r="G38" s="237" t="s">
        <v>189</v>
      </c>
      <c r="H38" s="185">
        <v>147000</v>
      </c>
      <c r="I38" s="239"/>
      <c r="J38" s="260">
        <v>147000</v>
      </c>
      <c r="K38" s="236"/>
    </row>
    <row r="39" spans="1:11" ht="303.75" customHeight="1" x14ac:dyDescent="0.2">
      <c r="A39" s="236">
        <v>6</v>
      </c>
      <c r="B39" s="237" t="s">
        <v>234</v>
      </c>
      <c r="C39" s="239"/>
      <c r="D39" s="238"/>
      <c r="E39" s="238"/>
      <c r="F39" s="238"/>
      <c r="G39" s="237" t="s">
        <v>192</v>
      </c>
      <c r="H39" s="185">
        <v>175000</v>
      </c>
      <c r="I39" s="239"/>
      <c r="J39" s="260">
        <v>175000</v>
      </c>
      <c r="K39" s="236"/>
    </row>
    <row r="40" spans="1:11" ht="189" x14ac:dyDescent="0.2">
      <c r="A40" s="267">
        <v>7</v>
      </c>
      <c r="B40" s="268" t="s">
        <v>270</v>
      </c>
      <c r="C40" s="269"/>
      <c r="D40" s="270"/>
      <c r="E40" s="270"/>
      <c r="F40" s="270"/>
      <c r="G40" s="268"/>
      <c r="H40" s="271">
        <v>100000</v>
      </c>
      <c r="I40" s="269"/>
      <c r="J40" s="271">
        <v>100000</v>
      </c>
      <c r="K40" s="267" t="s">
        <v>269</v>
      </c>
    </row>
    <row r="41" spans="1:11" ht="63" x14ac:dyDescent="0.2">
      <c r="A41" s="261">
        <v>8</v>
      </c>
      <c r="B41" s="262" t="s">
        <v>264</v>
      </c>
      <c r="C41" s="263"/>
      <c r="D41" s="264"/>
      <c r="E41" s="264"/>
      <c r="F41" s="264"/>
      <c r="G41" s="262"/>
      <c r="H41" s="265">
        <v>292000</v>
      </c>
      <c r="I41" s="263"/>
      <c r="J41" s="265">
        <v>292000</v>
      </c>
      <c r="K41" s="261" t="s">
        <v>265</v>
      </c>
    </row>
  </sheetData>
  <mergeCells count="13">
    <mergeCell ref="C4:C5"/>
    <mergeCell ref="D4:D5"/>
    <mergeCell ref="E4:F4"/>
    <mergeCell ref="A1:K1"/>
    <mergeCell ref="J2:K2"/>
    <mergeCell ref="G4:G5"/>
    <mergeCell ref="H4:H5"/>
    <mergeCell ref="I4:J4"/>
    <mergeCell ref="A3:A5"/>
    <mergeCell ref="B3:B5"/>
    <mergeCell ref="G3:J3"/>
    <mergeCell ref="K3:K5"/>
    <mergeCell ref="C3:F3"/>
  </mergeCells>
  <phoneticPr fontId="15" type="noConversion"/>
  <printOptions horizontalCentered="1"/>
  <pageMargins left="0.196850393700787" right="0.196850393700787" top="0.59055118110236204" bottom="0.39370078740157499" header="0.23622047244094499" footer="0.196850393700787"/>
  <pageSetup paperSize="9" scale="43" fitToHeight="0" orientation="landscape" r:id="rId1"/>
  <headerFooter alignWithMargins="0">
    <oddFooter>&amp;C&amp;"Times New Roman,Regular"&amp;P/4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0"/>
  <sheetViews>
    <sheetView view="pageBreakPreview" zoomScaleNormal="85" zoomScaleSheetLayoutView="100" workbookViewId="0">
      <pane xSplit="2" ySplit="4" topLeftCell="C5" activePane="bottomRight" state="frozen"/>
      <selection activeCell="C21" sqref="C21"/>
      <selection pane="topRight" activeCell="C21" sqref="C21"/>
      <selection pane="bottomLeft" activeCell="C21" sqref="C21"/>
      <selection pane="bottomRight" activeCell="A2" sqref="A2:I2"/>
    </sheetView>
  </sheetViews>
  <sheetFormatPr defaultColWidth="9.28515625" defaultRowHeight="15" x14ac:dyDescent="0.2"/>
  <cols>
    <col min="1" max="1" width="5.5703125" style="24" customWidth="1"/>
    <col min="2" max="2" width="73.42578125" style="24" customWidth="1"/>
    <col min="3" max="3" width="9.42578125" style="24" customWidth="1"/>
    <col min="4" max="4" width="13.28515625" style="24" customWidth="1"/>
    <col min="5" max="7" width="15.28515625" style="25" customWidth="1"/>
    <col min="8" max="8" width="15.7109375" style="24" customWidth="1"/>
    <col min="9" max="9" width="24.42578125" style="24" customWidth="1"/>
    <col min="10" max="10" width="9.140625" style="24" hidden="1" customWidth="1"/>
    <col min="11" max="16384" width="9.28515625" style="24"/>
  </cols>
  <sheetData>
    <row r="1" spans="1:10" ht="15.75" x14ac:dyDescent="0.2">
      <c r="A1" s="279" t="s">
        <v>147</v>
      </c>
      <c r="B1" s="279"/>
      <c r="C1" s="279"/>
      <c r="D1" s="279"/>
      <c r="E1" s="279"/>
      <c r="F1" s="279"/>
      <c r="G1" s="279"/>
      <c r="H1" s="279"/>
      <c r="I1" s="279"/>
    </row>
    <row r="2" spans="1:10" ht="48.95" customHeight="1" x14ac:dyDescent="0.2">
      <c r="A2" s="280" t="s">
        <v>106</v>
      </c>
      <c r="B2" s="280"/>
      <c r="C2" s="280"/>
      <c r="D2" s="280"/>
      <c r="E2" s="280"/>
      <c r="F2" s="280"/>
      <c r="G2" s="280"/>
      <c r="H2" s="280"/>
      <c r="I2" s="280"/>
    </row>
    <row r="3" spans="1:10" ht="7.15" customHeight="1" x14ac:dyDescent="0.2"/>
    <row r="4" spans="1:10" ht="90.75" customHeight="1" x14ac:dyDescent="0.2">
      <c r="A4" s="26" t="s">
        <v>3</v>
      </c>
      <c r="B4" s="27" t="s">
        <v>107</v>
      </c>
      <c r="C4" s="27" t="s">
        <v>108</v>
      </c>
      <c r="D4" s="27" t="s">
        <v>109</v>
      </c>
      <c r="E4" s="27" t="s">
        <v>134</v>
      </c>
      <c r="F4" s="26" t="s">
        <v>110</v>
      </c>
      <c r="G4" s="26" t="s">
        <v>111</v>
      </c>
      <c r="H4" s="27" t="s">
        <v>112</v>
      </c>
      <c r="I4" s="26" t="s">
        <v>5</v>
      </c>
      <c r="J4" s="27"/>
    </row>
    <row r="5" spans="1:10" ht="20.25" customHeight="1" x14ac:dyDescent="0.2">
      <c r="A5" s="28"/>
      <c r="B5" s="28" t="s">
        <v>113</v>
      </c>
      <c r="C5" s="29">
        <f>SUM(C6,C15,C18)</f>
        <v>582.95287500000006</v>
      </c>
      <c r="D5" s="29">
        <f>SUM(D6,D15,D18)</f>
        <v>163.99939091504964</v>
      </c>
      <c r="E5" s="29"/>
      <c r="F5" s="30">
        <f>SUM(F6,F15,F18)</f>
        <v>11774420</v>
      </c>
      <c r="G5" s="30">
        <f>SUM(G6,G15,G18)</f>
        <v>6046544.6850000005</v>
      </c>
      <c r="H5" s="30">
        <f>SUM(H6,H15,H18)</f>
        <v>5727875.3149999995</v>
      </c>
      <c r="I5" s="28"/>
      <c r="J5" s="31">
        <v>5726000</v>
      </c>
    </row>
    <row r="6" spans="1:10" ht="34.9" customHeight="1" x14ac:dyDescent="0.2">
      <c r="A6" s="28" t="s">
        <v>0</v>
      </c>
      <c r="B6" s="32" t="s">
        <v>85</v>
      </c>
      <c r="C6" s="29">
        <f>SUM(C7:C14)</f>
        <v>153.54000000000002</v>
      </c>
      <c r="D6" s="29">
        <f>SUM(D7:D14)</f>
        <v>30.639839572192514</v>
      </c>
      <c r="E6" s="29"/>
      <c r="F6" s="30">
        <f>SUM(F7:F14)</f>
        <v>2874800</v>
      </c>
      <c r="G6" s="30">
        <f>SUM(G7:G14)</f>
        <v>1191428</v>
      </c>
      <c r="H6" s="30">
        <f>SUM(H7:H14)</f>
        <v>1683372</v>
      </c>
      <c r="I6" s="28"/>
      <c r="J6" s="31"/>
    </row>
    <row r="7" spans="1:10" ht="34.9" customHeight="1" x14ac:dyDescent="0.2">
      <c r="A7" s="33">
        <v>1</v>
      </c>
      <c r="B7" s="34" t="s">
        <v>114</v>
      </c>
      <c r="C7" s="35">
        <v>10.17</v>
      </c>
      <c r="D7" s="35">
        <v>3.81</v>
      </c>
      <c r="E7" s="36">
        <v>7</v>
      </c>
      <c r="F7" s="37">
        <f t="shared" ref="F7:F14" si="0">ROUND(D7*E7*10000,0)</f>
        <v>266700</v>
      </c>
      <c r="G7" s="37">
        <v>100190</v>
      </c>
      <c r="H7" s="38">
        <f t="shared" ref="H7:H14" si="1">F7-G7</f>
        <v>166510</v>
      </c>
      <c r="I7" s="39" t="s">
        <v>115</v>
      </c>
      <c r="J7" s="40">
        <f>H5-J5</f>
        <v>1875.3149999994785</v>
      </c>
    </row>
    <row r="8" spans="1:10" ht="34.9" customHeight="1" x14ac:dyDescent="0.2">
      <c r="A8" s="41">
        <f t="shared" ref="A8:A24" si="2">A7+1</f>
        <v>2</v>
      </c>
      <c r="B8" s="42" t="s">
        <v>116</v>
      </c>
      <c r="C8" s="43">
        <v>7.35</v>
      </c>
      <c r="D8" s="43">
        <v>2.9399999999999995</v>
      </c>
      <c r="E8" s="44">
        <v>7</v>
      </c>
      <c r="F8" s="45">
        <f t="shared" si="0"/>
        <v>205800</v>
      </c>
      <c r="G8" s="45">
        <v>75267</v>
      </c>
      <c r="H8" s="46">
        <f t="shared" si="1"/>
        <v>130533</v>
      </c>
      <c r="I8" s="47" t="s">
        <v>115</v>
      </c>
    </row>
    <row r="9" spans="1:10" s="50" customFormat="1" ht="34.9" customHeight="1" x14ac:dyDescent="0.2">
      <c r="A9" s="41">
        <f t="shared" si="2"/>
        <v>3</v>
      </c>
      <c r="B9" s="48" t="s">
        <v>117</v>
      </c>
      <c r="C9" s="49">
        <v>21.15</v>
      </c>
      <c r="D9" s="43">
        <v>3.9176470588235301</v>
      </c>
      <c r="E9" s="44">
        <v>8.5</v>
      </c>
      <c r="F9" s="45">
        <f t="shared" si="0"/>
        <v>333000</v>
      </c>
      <c r="G9" s="45">
        <v>209368</v>
      </c>
      <c r="H9" s="46">
        <f t="shared" si="1"/>
        <v>123632</v>
      </c>
      <c r="I9" s="47" t="s">
        <v>115</v>
      </c>
      <c r="J9" s="24"/>
    </row>
    <row r="10" spans="1:10" s="50" customFormat="1" ht="34.9" customHeight="1" x14ac:dyDescent="0.2">
      <c r="A10" s="41">
        <f t="shared" si="2"/>
        <v>4</v>
      </c>
      <c r="B10" s="48" t="s">
        <v>104</v>
      </c>
      <c r="C10" s="49">
        <v>25.57</v>
      </c>
      <c r="D10" s="43">
        <v>6.2663101604278078</v>
      </c>
      <c r="E10" s="44">
        <v>9.35</v>
      </c>
      <c r="F10" s="45">
        <f t="shared" si="0"/>
        <v>585900</v>
      </c>
      <c r="G10" s="45">
        <v>132000</v>
      </c>
      <c r="H10" s="46">
        <f t="shared" si="1"/>
        <v>453900</v>
      </c>
      <c r="I10" s="47" t="s">
        <v>115</v>
      </c>
      <c r="J10" s="24"/>
    </row>
    <row r="11" spans="1:10" s="50" customFormat="1" ht="34.9" customHeight="1" x14ac:dyDescent="0.2">
      <c r="A11" s="41">
        <f t="shared" si="2"/>
        <v>5</v>
      </c>
      <c r="B11" s="48" t="s">
        <v>91</v>
      </c>
      <c r="C11" s="49">
        <v>13.1</v>
      </c>
      <c r="D11" s="43">
        <v>3.76</v>
      </c>
      <c r="E11" s="44">
        <v>7.5</v>
      </c>
      <c r="F11" s="45">
        <f t="shared" si="0"/>
        <v>282000</v>
      </c>
      <c r="G11" s="45">
        <v>111011</v>
      </c>
      <c r="H11" s="46">
        <f t="shared" si="1"/>
        <v>170989</v>
      </c>
      <c r="I11" s="47" t="s">
        <v>115</v>
      </c>
      <c r="J11" s="24"/>
    </row>
    <row r="12" spans="1:10" s="50" customFormat="1" ht="34.9" customHeight="1" x14ac:dyDescent="0.2">
      <c r="A12" s="41">
        <f t="shared" si="2"/>
        <v>6</v>
      </c>
      <c r="B12" s="48" t="s">
        <v>118</v>
      </c>
      <c r="C12" s="49">
        <v>44.4</v>
      </c>
      <c r="D12" s="43">
        <v>1.8999999999999997</v>
      </c>
      <c r="E12" s="44">
        <v>24</v>
      </c>
      <c r="F12" s="45">
        <f t="shared" si="0"/>
        <v>456000</v>
      </c>
      <c r="G12" s="45">
        <v>150000</v>
      </c>
      <c r="H12" s="46">
        <f t="shared" si="1"/>
        <v>306000</v>
      </c>
      <c r="I12" s="47" t="s">
        <v>115</v>
      </c>
      <c r="J12" s="24"/>
    </row>
    <row r="13" spans="1:10" s="50" customFormat="1" ht="34.9" customHeight="1" x14ac:dyDescent="0.2">
      <c r="A13" s="41">
        <f t="shared" si="2"/>
        <v>7</v>
      </c>
      <c r="B13" s="48" t="s">
        <v>88</v>
      </c>
      <c r="C13" s="49">
        <v>7.3</v>
      </c>
      <c r="D13" s="43">
        <v>3.9458823529411764</v>
      </c>
      <c r="E13" s="44">
        <v>8.5</v>
      </c>
      <c r="F13" s="45">
        <f t="shared" si="0"/>
        <v>335400</v>
      </c>
      <c r="G13" s="45">
        <v>130592</v>
      </c>
      <c r="H13" s="46">
        <f t="shared" si="1"/>
        <v>204808</v>
      </c>
      <c r="I13" s="47" t="s">
        <v>115</v>
      </c>
      <c r="J13" s="24"/>
    </row>
    <row r="14" spans="1:10" s="50" customFormat="1" ht="34.9" customHeight="1" x14ac:dyDescent="0.2">
      <c r="A14" s="51">
        <f t="shared" si="2"/>
        <v>8</v>
      </c>
      <c r="B14" s="52" t="s">
        <v>119</v>
      </c>
      <c r="C14" s="53">
        <v>24.5</v>
      </c>
      <c r="D14" s="54">
        <v>4.0999999999999996</v>
      </c>
      <c r="E14" s="55">
        <v>10</v>
      </c>
      <c r="F14" s="56">
        <f t="shared" si="0"/>
        <v>410000</v>
      </c>
      <c r="G14" s="56">
        <v>283000</v>
      </c>
      <c r="H14" s="57">
        <f t="shared" si="1"/>
        <v>127000</v>
      </c>
      <c r="I14" s="58" t="s">
        <v>115</v>
      </c>
      <c r="J14" s="24"/>
    </row>
    <row r="15" spans="1:10" s="67" customFormat="1" ht="34.9" customHeight="1" x14ac:dyDescent="0.2">
      <c r="A15" s="59" t="s">
        <v>1</v>
      </c>
      <c r="B15" s="60" t="s">
        <v>120</v>
      </c>
      <c r="C15" s="61">
        <f>SUM(C16:C17)</f>
        <v>8.59</v>
      </c>
      <c r="D15" s="61">
        <f>SUM(D16:D17)</f>
        <v>5.33</v>
      </c>
      <c r="E15" s="62"/>
      <c r="F15" s="63">
        <f>H15</f>
        <v>607000</v>
      </c>
      <c r="G15" s="64">
        <v>0</v>
      </c>
      <c r="H15" s="63">
        <f>SUM(H16:H17)</f>
        <v>607000</v>
      </c>
      <c r="I15" s="65"/>
      <c r="J15" s="66"/>
    </row>
    <row r="16" spans="1:10" s="50" customFormat="1" ht="34.9" customHeight="1" x14ac:dyDescent="0.2">
      <c r="A16" s="33">
        <v>1</v>
      </c>
      <c r="B16" s="68" t="s">
        <v>101</v>
      </c>
      <c r="C16" s="69">
        <v>4</v>
      </c>
      <c r="D16" s="70">
        <v>2.58</v>
      </c>
      <c r="E16" s="71">
        <v>0</v>
      </c>
      <c r="F16" s="72"/>
      <c r="G16" s="72"/>
      <c r="H16" s="38">
        <v>245000</v>
      </c>
      <c r="I16" s="73" t="s">
        <v>121</v>
      </c>
      <c r="J16" s="24"/>
    </row>
    <row r="17" spans="1:10" s="50" customFormat="1" ht="52.35" customHeight="1" x14ac:dyDescent="0.2">
      <c r="A17" s="51">
        <f t="shared" si="2"/>
        <v>2</v>
      </c>
      <c r="B17" s="52" t="s">
        <v>122</v>
      </c>
      <c r="C17" s="53">
        <v>4.59</v>
      </c>
      <c r="D17" s="74">
        <v>2.75</v>
      </c>
      <c r="E17" s="75">
        <v>0</v>
      </c>
      <c r="F17" s="76"/>
      <c r="G17" s="76"/>
      <c r="H17" s="57">
        <v>362000</v>
      </c>
      <c r="I17" s="77" t="s">
        <v>121</v>
      </c>
      <c r="J17" s="24"/>
    </row>
    <row r="18" spans="1:10" s="67" customFormat="1" ht="34.9" customHeight="1" x14ac:dyDescent="0.2">
      <c r="A18" s="59" t="s">
        <v>2</v>
      </c>
      <c r="B18" s="60" t="s">
        <v>96</v>
      </c>
      <c r="C18" s="78">
        <f>SUM(C19:C24)</f>
        <v>420.82287500000001</v>
      </c>
      <c r="D18" s="78">
        <f>SUM(D19:D24)</f>
        <v>128.02955134285713</v>
      </c>
      <c r="E18" s="61"/>
      <c r="F18" s="79">
        <f>SUM(F19:F24)</f>
        <v>8292620</v>
      </c>
      <c r="G18" s="79">
        <f>SUM(G19:G24)</f>
        <v>4855116.6850000005</v>
      </c>
      <c r="H18" s="79">
        <f>SUM(H19:H24)</f>
        <v>3437503.3149999999</v>
      </c>
      <c r="I18" s="80"/>
      <c r="J18" s="66"/>
    </row>
    <row r="19" spans="1:10" s="50" customFormat="1" ht="34.9" customHeight="1" x14ac:dyDescent="0.2">
      <c r="A19" s="33">
        <v>1</v>
      </c>
      <c r="B19" s="68" t="s">
        <v>123</v>
      </c>
      <c r="C19" s="69">
        <v>93.5</v>
      </c>
      <c r="D19" s="81">
        <v>28.050000000000004</v>
      </c>
      <c r="E19" s="82">
        <v>6.5</v>
      </c>
      <c r="F19" s="37">
        <f t="shared" ref="F19:F24" si="3">ROUND(D19*E19*10000,0)</f>
        <v>1823250</v>
      </c>
      <c r="G19" s="72">
        <v>1056550</v>
      </c>
      <c r="H19" s="38">
        <f t="shared" ref="H19:H24" si="4">F19-G19</f>
        <v>766700</v>
      </c>
      <c r="I19" s="73" t="s">
        <v>124</v>
      </c>
      <c r="J19" s="24"/>
    </row>
    <row r="20" spans="1:10" s="50" customFormat="1" ht="34.9" customHeight="1" x14ac:dyDescent="0.2">
      <c r="A20" s="41">
        <v>2</v>
      </c>
      <c r="B20" s="48" t="s">
        <v>125</v>
      </c>
      <c r="C20" s="49">
        <v>175.99629999999999</v>
      </c>
      <c r="D20" s="83">
        <v>56.249899999999997</v>
      </c>
      <c r="E20" s="84">
        <v>6</v>
      </c>
      <c r="F20" s="45">
        <f t="shared" si="3"/>
        <v>3374994</v>
      </c>
      <c r="G20" s="85">
        <v>1988758.19</v>
      </c>
      <c r="H20" s="46">
        <f t="shared" si="4"/>
        <v>1386235.81</v>
      </c>
      <c r="I20" s="86" t="s">
        <v>124</v>
      </c>
      <c r="J20" s="24"/>
    </row>
    <row r="21" spans="1:10" s="50" customFormat="1" ht="34.9" customHeight="1" x14ac:dyDescent="0.2">
      <c r="A21" s="41">
        <v>3</v>
      </c>
      <c r="B21" s="48" t="s">
        <v>99</v>
      </c>
      <c r="C21" s="49">
        <v>43.026575000000001</v>
      </c>
      <c r="D21" s="83">
        <v>11.239651342857144</v>
      </c>
      <c r="E21" s="84">
        <v>7</v>
      </c>
      <c r="F21" s="45">
        <f t="shared" si="3"/>
        <v>786776</v>
      </c>
      <c r="G21" s="85">
        <v>586018.495</v>
      </c>
      <c r="H21" s="46">
        <f t="shared" si="4"/>
        <v>200757.505</v>
      </c>
      <c r="I21" s="86" t="s">
        <v>124</v>
      </c>
      <c r="J21" s="24"/>
    </row>
    <row r="22" spans="1:10" s="50" customFormat="1" ht="34.9" customHeight="1" x14ac:dyDescent="0.2">
      <c r="A22" s="41">
        <f>A31+1</f>
        <v>4</v>
      </c>
      <c r="B22" s="48" t="s">
        <v>126</v>
      </c>
      <c r="C22" s="49">
        <v>46.8</v>
      </c>
      <c r="D22" s="83">
        <v>14.04</v>
      </c>
      <c r="E22" s="84">
        <v>7.5</v>
      </c>
      <c r="F22" s="45">
        <f t="shared" si="3"/>
        <v>1053000</v>
      </c>
      <c r="G22" s="85">
        <v>528840</v>
      </c>
      <c r="H22" s="46">
        <f t="shared" si="4"/>
        <v>524160</v>
      </c>
      <c r="I22" s="86" t="s">
        <v>124</v>
      </c>
      <c r="J22" s="24"/>
    </row>
    <row r="23" spans="1:10" s="50" customFormat="1" ht="34.9" customHeight="1" x14ac:dyDescent="0.2">
      <c r="A23" s="41">
        <f t="shared" si="2"/>
        <v>5</v>
      </c>
      <c r="B23" s="48" t="s">
        <v>127</v>
      </c>
      <c r="C23" s="49">
        <v>28.5</v>
      </c>
      <c r="D23" s="83">
        <v>8.5499999999999989</v>
      </c>
      <c r="E23" s="84">
        <v>6.8</v>
      </c>
      <c r="F23" s="45">
        <f t="shared" si="3"/>
        <v>581400</v>
      </c>
      <c r="G23" s="85">
        <v>322050</v>
      </c>
      <c r="H23" s="46">
        <f t="shared" si="4"/>
        <v>259350</v>
      </c>
      <c r="I23" s="86" t="s">
        <v>124</v>
      </c>
      <c r="J23" s="24"/>
    </row>
    <row r="24" spans="1:10" s="50" customFormat="1" ht="34.9" customHeight="1" x14ac:dyDescent="0.2">
      <c r="A24" s="87">
        <f t="shared" si="2"/>
        <v>6</v>
      </c>
      <c r="B24" s="88" t="s">
        <v>128</v>
      </c>
      <c r="C24" s="89">
        <v>33</v>
      </c>
      <c r="D24" s="90">
        <v>9.9000000000000021</v>
      </c>
      <c r="E24" s="91">
        <v>6.8</v>
      </c>
      <c r="F24" s="92">
        <f t="shared" si="3"/>
        <v>673200</v>
      </c>
      <c r="G24" s="93">
        <v>372900</v>
      </c>
      <c r="H24" s="94">
        <f t="shared" si="4"/>
        <v>300300</v>
      </c>
      <c r="I24" s="95" t="s">
        <v>124</v>
      </c>
      <c r="J24" s="24"/>
    </row>
    <row r="25" spans="1:10" s="50" customFormat="1" ht="21" customHeight="1" x14ac:dyDescent="0.2">
      <c r="A25" s="25"/>
      <c r="B25" s="24"/>
      <c r="C25" s="96"/>
      <c r="D25" s="96"/>
      <c r="E25" s="96"/>
      <c r="F25" s="96"/>
      <c r="G25" s="96"/>
      <c r="H25" s="96"/>
      <c r="I25" s="97"/>
      <c r="J25" s="24"/>
    </row>
    <row r="26" spans="1:10" s="50" customFormat="1" ht="21" customHeight="1" x14ac:dyDescent="0.2">
      <c r="A26" s="25"/>
      <c r="B26" s="24"/>
      <c r="C26" s="96"/>
      <c r="D26" s="96"/>
      <c r="E26" s="96"/>
      <c r="F26" s="96"/>
      <c r="G26" s="96"/>
      <c r="H26" s="96"/>
      <c r="I26" s="97"/>
      <c r="J26" s="24"/>
    </row>
    <row r="27" spans="1:10" s="50" customFormat="1" ht="15.75" x14ac:dyDescent="0.2">
      <c r="A27" s="25"/>
      <c r="B27" s="24"/>
      <c r="C27" s="96"/>
      <c r="D27" s="96"/>
      <c r="E27" s="96"/>
      <c r="F27" s="96"/>
      <c r="G27" s="96"/>
      <c r="H27" s="98"/>
      <c r="I27" s="97"/>
      <c r="J27" s="24"/>
    </row>
    <row r="28" spans="1:10" s="107" customFormat="1" ht="47.25" x14ac:dyDescent="0.2">
      <c r="A28" s="99">
        <v>1</v>
      </c>
      <c r="B28" s="100" t="s">
        <v>129</v>
      </c>
      <c r="C28" s="101">
        <v>21.1</v>
      </c>
      <c r="D28" s="102">
        <v>6.3259999999999996</v>
      </c>
      <c r="E28" s="101">
        <v>10.5</v>
      </c>
      <c r="F28" s="103">
        <v>664230</v>
      </c>
      <c r="G28" s="103">
        <v>185646</v>
      </c>
      <c r="H28" s="104" t="e">
        <f>ROUND(#REF!,-3)</f>
        <v>#REF!</v>
      </c>
      <c r="I28" s="105" t="s">
        <v>115</v>
      </c>
      <c r="J28" s="106">
        <f>H5-J5</f>
        <v>1875.3149999994785</v>
      </c>
    </row>
    <row r="29" spans="1:10" s="116" customFormat="1" ht="32.450000000000003" customHeight="1" x14ac:dyDescent="0.2">
      <c r="A29" s="108">
        <v>7</v>
      </c>
      <c r="B29" s="109" t="s">
        <v>130</v>
      </c>
      <c r="C29" s="110">
        <v>42</v>
      </c>
      <c r="D29" s="111">
        <f>C29*30%</f>
        <v>12.6</v>
      </c>
      <c r="E29" s="112">
        <v>7.3</v>
      </c>
      <c r="F29" s="113">
        <v>919799.99999999988</v>
      </c>
      <c r="G29" s="113">
        <v>474600</v>
      </c>
      <c r="H29" s="114" t="e">
        <f>ROUND(#REF!,-3)</f>
        <v>#REF!</v>
      </c>
      <c r="I29" s="115" t="s">
        <v>124</v>
      </c>
      <c r="J29" s="107"/>
    </row>
    <row r="30" spans="1:10" s="116" customFormat="1" ht="32.450000000000003" customHeight="1" x14ac:dyDescent="0.2">
      <c r="A30" s="117">
        <f>A19+1</f>
        <v>2</v>
      </c>
      <c r="B30" s="118" t="s">
        <v>131</v>
      </c>
      <c r="C30" s="119">
        <v>20</v>
      </c>
      <c r="D30" s="120">
        <v>6</v>
      </c>
      <c r="E30" s="121">
        <v>10.5</v>
      </c>
      <c r="F30" s="122">
        <v>630000</v>
      </c>
      <c r="G30" s="122">
        <v>226000</v>
      </c>
      <c r="H30" s="123" t="e">
        <f>ROUND(#REF!,-3)</f>
        <v>#REF!</v>
      </c>
      <c r="I30" s="124" t="s">
        <v>124</v>
      </c>
      <c r="J30" s="107"/>
    </row>
    <row r="31" spans="1:10" s="116" customFormat="1" ht="32.450000000000003" customHeight="1" x14ac:dyDescent="0.2">
      <c r="A31" s="117">
        <f>A30+1</f>
        <v>3</v>
      </c>
      <c r="B31" s="118" t="s">
        <v>132</v>
      </c>
      <c r="C31" s="119">
        <v>16.5</v>
      </c>
      <c r="D31" s="120">
        <v>4.9000000000000004</v>
      </c>
      <c r="E31" s="121">
        <v>10.5</v>
      </c>
      <c r="F31" s="122">
        <v>514500</v>
      </c>
      <c r="G31" s="122">
        <v>186450</v>
      </c>
      <c r="H31" s="123" t="e">
        <f>ROUND(#REF!,-3)</f>
        <v>#REF!</v>
      </c>
      <c r="I31" s="124" t="s">
        <v>124</v>
      </c>
      <c r="J31" s="107"/>
    </row>
    <row r="32" spans="1:10" s="50" customFormat="1" ht="21" customHeight="1" x14ac:dyDescent="0.2">
      <c r="A32" s="25"/>
      <c r="B32" s="24"/>
      <c r="C32" s="96"/>
      <c r="D32" s="96"/>
      <c r="E32" s="96"/>
      <c r="F32" s="96"/>
      <c r="G32" s="96"/>
      <c r="H32" s="96"/>
      <c r="I32" s="97"/>
      <c r="J32" s="24"/>
    </row>
    <row r="33" spans="1:10" s="50" customFormat="1" ht="15.75" x14ac:dyDescent="0.2">
      <c r="A33" s="25"/>
      <c r="B33" s="24"/>
      <c r="C33" s="96"/>
      <c r="D33" s="96"/>
      <c r="E33" s="96"/>
      <c r="F33" s="96"/>
      <c r="G33" s="96"/>
      <c r="H33" s="96"/>
      <c r="I33" s="97"/>
      <c r="J33" s="24"/>
    </row>
    <row r="34" spans="1:10" s="133" customFormat="1" ht="58.5" hidden="1" customHeight="1" x14ac:dyDescent="0.2">
      <c r="A34" s="125"/>
      <c r="B34" s="126" t="s">
        <v>133</v>
      </c>
      <c r="C34" s="127">
        <v>29.7</v>
      </c>
      <c r="D34" s="128">
        <f>C34*30%</f>
        <v>8.91</v>
      </c>
      <c r="E34" s="129">
        <v>9</v>
      </c>
      <c r="F34" s="129"/>
      <c r="G34" s="129"/>
      <c r="H34" s="130" t="e">
        <f>#REF!</f>
        <v>#REF!</v>
      </c>
      <c r="I34" s="131"/>
      <c r="J34" s="132"/>
    </row>
    <row r="35" spans="1:10" ht="15.75" x14ac:dyDescent="0.2">
      <c r="A35" s="25"/>
      <c r="C35" s="96"/>
      <c r="D35" s="96"/>
      <c r="E35" s="96"/>
      <c r="F35" s="96"/>
      <c r="G35" s="96"/>
      <c r="H35" s="96"/>
      <c r="I35" s="97"/>
    </row>
    <row r="36" spans="1:10" ht="15.75" x14ac:dyDescent="0.2">
      <c r="A36" s="25"/>
      <c r="C36" s="96"/>
      <c r="D36" s="96"/>
      <c r="E36" s="96"/>
      <c r="F36" s="96"/>
      <c r="G36" s="96"/>
      <c r="H36" s="96"/>
      <c r="I36" s="97"/>
    </row>
    <row r="37" spans="1:10" ht="15.75" x14ac:dyDescent="0.2">
      <c r="A37" s="25"/>
      <c r="C37" s="96"/>
      <c r="D37" s="96"/>
      <c r="E37" s="96"/>
      <c r="F37" s="96"/>
      <c r="G37" s="96"/>
      <c r="H37" s="96"/>
      <c r="I37" s="97"/>
    </row>
    <row r="38" spans="1:10" ht="15.75" x14ac:dyDescent="0.2">
      <c r="A38" s="25"/>
      <c r="C38" s="96"/>
      <c r="D38" s="96"/>
      <c r="E38" s="96"/>
      <c r="F38" s="96"/>
      <c r="G38" s="96"/>
      <c r="H38" s="96"/>
      <c r="I38" s="97"/>
    </row>
    <row r="39" spans="1:10" ht="15.75" x14ac:dyDescent="0.2">
      <c r="A39" s="25"/>
      <c r="C39" s="96"/>
      <c r="D39" s="96"/>
      <c r="E39" s="96"/>
      <c r="F39" s="96"/>
      <c r="G39" s="96"/>
      <c r="H39" s="96"/>
      <c r="I39" s="97"/>
    </row>
    <row r="40" spans="1:10" ht="15.75" x14ac:dyDescent="0.2">
      <c r="A40" s="25"/>
      <c r="C40" s="96"/>
      <c r="D40" s="96"/>
      <c r="E40" s="96"/>
      <c r="F40" s="96"/>
      <c r="G40" s="96"/>
      <c r="H40" s="96"/>
      <c r="I40" s="97"/>
    </row>
    <row r="41" spans="1:10" ht="15.75" x14ac:dyDescent="0.2">
      <c r="A41" s="25"/>
      <c r="C41" s="96"/>
      <c r="D41" s="96"/>
      <c r="E41" s="96"/>
      <c r="F41" s="96"/>
      <c r="G41" s="96"/>
      <c r="H41" s="96"/>
      <c r="I41" s="97"/>
    </row>
    <row r="42" spans="1:10" ht="15.75" x14ac:dyDescent="0.2">
      <c r="A42" s="25"/>
      <c r="C42" s="96"/>
      <c r="D42" s="96"/>
      <c r="E42" s="96"/>
      <c r="F42" s="96"/>
      <c r="G42" s="96"/>
      <c r="H42" s="96"/>
      <c r="I42" s="97"/>
    </row>
    <row r="43" spans="1:10" ht="15.75" x14ac:dyDescent="0.2">
      <c r="A43" s="25"/>
      <c r="C43" s="96"/>
      <c r="D43" s="96"/>
      <c r="E43" s="96"/>
      <c r="F43" s="96"/>
      <c r="G43" s="96"/>
      <c r="H43" s="96"/>
      <c r="I43" s="97"/>
    </row>
    <row r="44" spans="1:10" ht="15.75" x14ac:dyDescent="0.2">
      <c r="A44" s="25"/>
      <c r="C44" s="96"/>
      <c r="D44" s="96"/>
      <c r="E44" s="96"/>
      <c r="F44" s="96"/>
      <c r="G44" s="96"/>
      <c r="H44" s="96"/>
      <c r="I44" s="97"/>
    </row>
    <row r="45" spans="1:10" ht="15.75" x14ac:dyDescent="0.2">
      <c r="A45" s="25"/>
      <c r="C45" s="96"/>
      <c r="D45" s="96"/>
      <c r="E45" s="96"/>
      <c r="F45" s="96"/>
      <c r="G45" s="96"/>
      <c r="H45" s="96"/>
      <c r="I45" s="97"/>
    </row>
    <row r="46" spans="1:10" ht="15.75" x14ac:dyDescent="0.2">
      <c r="A46" s="25"/>
      <c r="C46" s="96"/>
      <c r="D46" s="96"/>
      <c r="E46" s="96"/>
      <c r="F46" s="96"/>
      <c r="G46" s="96"/>
      <c r="H46" s="96"/>
      <c r="I46" s="97"/>
    </row>
    <row r="47" spans="1:10" ht="15.75" x14ac:dyDescent="0.2">
      <c r="A47" s="25"/>
      <c r="C47" s="96"/>
      <c r="D47" s="96"/>
      <c r="E47" s="96"/>
      <c r="F47" s="96"/>
      <c r="G47" s="96"/>
      <c r="H47" s="96"/>
      <c r="I47" s="97"/>
    </row>
    <row r="48" spans="1:10" ht="15.75" x14ac:dyDescent="0.2">
      <c r="A48" s="25"/>
      <c r="C48" s="96"/>
      <c r="D48" s="96"/>
      <c r="E48" s="96"/>
      <c r="F48" s="96"/>
      <c r="G48" s="96"/>
      <c r="H48" s="96"/>
      <c r="I48" s="97"/>
    </row>
    <row r="49" spans="1:9" ht="15.75" x14ac:dyDescent="0.2">
      <c r="A49" s="25"/>
      <c r="C49" s="96"/>
      <c r="D49" s="96"/>
      <c r="E49" s="96"/>
      <c r="F49" s="96"/>
      <c r="G49" s="96"/>
      <c r="H49" s="96"/>
      <c r="I49" s="97"/>
    </row>
    <row r="50" spans="1:9" ht="15.75" x14ac:dyDescent="0.2">
      <c r="A50" s="25"/>
      <c r="C50" s="96"/>
      <c r="D50" s="96"/>
      <c r="E50" s="96"/>
      <c r="F50" s="96"/>
      <c r="G50" s="96"/>
      <c r="H50" s="96"/>
      <c r="I50" s="97"/>
    </row>
    <row r="51" spans="1:9" ht="15.75" x14ac:dyDescent="0.2">
      <c r="A51" s="25"/>
      <c r="C51" s="96"/>
      <c r="D51" s="96"/>
      <c r="E51" s="96"/>
      <c r="F51" s="96"/>
      <c r="G51" s="96"/>
      <c r="H51" s="96"/>
      <c r="I51" s="97"/>
    </row>
    <row r="52" spans="1:9" ht="15.75" x14ac:dyDescent="0.2">
      <c r="A52" s="25"/>
      <c r="C52" s="96"/>
      <c r="D52" s="96"/>
      <c r="E52" s="96"/>
      <c r="F52" s="96"/>
      <c r="G52" s="96"/>
      <c r="H52" s="96"/>
      <c r="I52" s="97"/>
    </row>
    <row r="53" spans="1:9" ht="15.75" x14ac:dyDescent="0.2">
      <c r="A53" s="25"/>
      <c r="C53" s="96"/>
      <c r="D53" s="96"/>
      <c r="E53" s="96"/>
      <c r="F53" s="96"/>
      <c r="G53" s="96"/>
      <c r="H53" s="96"/>
      <c r="I53" s="97"/>
    </row>
    <row r="54" spans="1:9" x14ac:dyDescent="0.2">
      <c r="A54" s="25"/>
    </row>
    <row r="55" spans="1:9" x14ac:dyDescent="0.2">
      <c r="A55" s="25"/>
    </row>
    <row r="56" spans="1:9" x14ac:dyDescent="0.2">
      <c r="A56" s="25"/>
    </row>
    <row r="57" spans="1:9" x14ac:dyDescent="0.2">
      <c r="A57" s="25"/>
    </row>
    <row r="58" spans="1:9" x14ac:dyDescent="0.2">
      <c r="A58" s="25"/>
    </row>
    <row r="59" spans="1:9" x14ac:dyDescent="0.2">
      <c r="A59" s="25"/>
    </row>
    <row r="60" spans="1:9" x14ac:dyDescent="0.2">
      <c r="A60" s="25"/>
    </row>
    <row r="61" spans="1:9" x14ac:dyDescent="0.2">
      <c r="A61" s="25"/>
    </row>
    <row r="62" spans="1:9" x14ac:dyDescent="0.2">
      <c r="A62" s="25"/>
    </row>
    <row r="63" spans="1:9" x14ac:dyDescent="0.2">
      <c r="A63" s="25"/>
    </row>
    <row r="64" spans="1:9" x14ac:dyDescent="0.2">
      <c r="A64" s="25"/>
    </row>
    <row r="65" spans="1:1" x14ac:dyDescent="0.2">
      <c r="A65" s="25"/>
    </row>
    <row r="66" spans="1:1" x14ac:dyDescent="0.2">
      <c r="A66" s="25"/>
    </row>
    <row r="67" spans="1:1" x14ac:dyDescent="0.2">
      <c r="A67" s="25"/>
    </row>
    <row r="68" spans="1:1" x14ac:dyDescent="0.2">
      <c r="A68" s="25"/>
    </row>
    <row r="69" spans="1:1" x14ac:dyDescent="0.2">
      <c r="A69" s="25"/>
    </row>
    <row r="70" spans="1:1" x14ac:dyDescent="0.2">
      <c r="A70" s="25"/>
    </row>
    <row r="71" spans="1:1" x14ac:dyDescent="0.2">
      <c r="A71" s="25"/>
    </row>
    <row r="72" spans="1:1" x14ac:dyDescent="0.2">
      <c r="A72" s="25"/>
    </row>
    <row r="73" spans="1:1" x14ac:dyDescent="0.2">
      <c r="A73" s="25"/>
    </row>
    <row r="74" spans="1:1" x14ac:dyDescent="0.2">
      <c r="A74" s="25"/>
    </row>
    <row r="75" spans="1:1" x14ac:dyDescent="0.2">
      <c r="A75" s="25"/>
    </row>
    <row r="76" spans="1:1" x14ac:dyDescent="0.2">
      <c r="A76" s="25"/>
    </row>
    <row r="77" spans="1:1" x14ac:dyDescent="0.2">
      <c r="A77" s="25"/>
    </row>
    <row r="78" spans="1:1" x14ac:dyDescent="0.2">
      <c r="A78" s="25"/>
    </row>
    <row r="79" spans="1:1" x14ac:dyDescent="0.2">
      <c r="A79" s="25"/>
    </row>
    <row r="80" spans="1:1" x14ac:dyDescent="0.2">
      <c r="A80" s="25"/>
    </row>
    <row r="81" spans="1:1" x14ac:dyDescent="0.2">
      <c r="A81" s="25"/>
    </row>
    <row r="82" spans="1:1" x14ac:dyDescent="0.2">
      <c r="A82" s="25"/>
    </row>
    <row r="83" spans="1:1" x14ac:dyDescent="0.2">
      <c r="A83" s="25"/>
    </row>
    <row r="84" spans="1:1" x14ac:dyDescent="0.2">
      <c r="A84" s="25"/>
    </row>
    <row r="85" spans="1:1" x14ac:dyDescent="0.2">
      <c r="A85" s="25"/>
    </row>
    <row r="86" spans="1:1" x14ac:dyDescent="0.2">
      <c r="A86" s="25"/>
    </row>
    <row r="87" spans="1:1" x14ac:dyDescent="0.2">
      <c r="A87" s="25"/>
    </row>
    <row r="88" spans="1:1" x14ac:dyDescent="0.2">
      <c r="A88" s="25"/>
    </row>
    <row r="89" spans="1:1" x14ac:dyDescent="0.2">
      <c r="A89" s="25"/>
    </row>
    <row r="90" spans="1:1" x14ac:dyDescent="0.2">
      <c r="A90" s="25"/>
    </row>
    <row r="91" spans="1:1" x14ac:dyDescent="0.2">
      <c r="A91" s="25"/>
    </row>
    <row r="92" spans="1:1" x14ac:dyDescent="0.2">
      <c r="A92" s="25"/>
    </row>
    <row r="93" spans="1:1" x14ac:dyDescent="0.2">
      <c r="A93" s="25"/>
    </row>
    <row r="94" spans="1:1" x14ac:dyDescent="0.2">
      <c r="A94" s="25"/>
    </row>
    <row r="95" spans="1:1" x14ac:dyDescent="0.2">
      <c r="A95" s="25"/>
    </row>
    <row r="96" spans="1:1" x14ac:dyDescent="0.2">
      <c r="A96" s="25"/>
    </row>
    <row r="97" spans="1:1" x14ac:dyDescent="0.2">
      <c r="A97" s="25"/>
    </row>
    <row r="98" spans="1:1" x14ac:dyDescent="0.2">
      <c r="A98" s="25"/>
    </row>
    <row r="99" spans="1:1" x14ac:dyDescent="0.2">
      <c r="A99" s="25"/>
    </row>
    <row r="100" spans="1:1" x14ac:dyDescent="0.2">
      <c r="A100" s="25"/>
    </row>
    <row r="101" spans="1:1" x14ac:dyDescent="0.2">
      <c r="A101" s="25"/>
    </row>
    <row r="102" spans="1:1" x14ac:dyDescent="0.2">
      <c r="A102" s="25"/>
    </row>
    <row r="103" spans="1:1" x14ac:dyDescent="0.2">
      <c r="A103" s="25"/>
    </row>
    <row r="104" spans="1:1" x14ac:dyDescent="0.2">
      <c r="A104" s="25"/>
    </row>
    <row r="105" spans="1:1" x14ac:dyDescent="0.2">
      <c r="A105" s="25"/>
    </row>
    <row r="106" spans="1:1" x14ac:dyDescent="0.2">
      <c r="A106" s="25"/>
    </row>
    <row r="107" spans="1:1" x14ac:dyDescent="0.2">
      <c r="A107" s="25"/>
    </row>
    <row r="108" spans="1:1" x14ac:dyDescent="0.2">
      <c r="A108" s="25"/>
    </row>
    <row r="109" spans="1:1" x14ac:dyDescent="0.2">
      <c r="A109" s="25"/>
    </row>
    <row r="110" spans="1:1" x14ac:dyDescent="0.2">
      <c r="A110" s="25"/>
    </row>
    <row r="111" spans="1:1" x14ac:dyDescent="0.2">
      <c r="A111" s="25"/>
    </row>
    <row r="112" spans="1:1" x14ac:dyDescent="0.2">
      <c r="A112" s="25"/>
    </row>
    <row r="113" spans="1:1" x14ac:dyDescent="0.2">
      <c r="A113" s="25"/>
    </row>
    <row r="114" spans="1:1" x14ac:dyDescent="0.2">
      <c r="A114" s="25"/>
    </row>
    <row r="115" spans="1:1" x14ac:dyDescent="0.2">
      <c r="A115" s="25"/>
    </row>
    <row r="116" spans="1:1" x14ac:dyDescent="0.2">
      <c r="A116" s="25"/>
    </row>
    <row r="117" spans="1:1" x14ac:dyDescent="0.2">
      <c r="A117" s="25"/>
    </row>
    <row r="118" spans="1:1" x14ac:dyDescent="0.2">
      <c r="A118" s="25"/>
    </row>
    <row r="119" spans="1:1" x14ac:dyDescent="0.2">
      <c r="A119" s="25"/>
    </row>
    <row r="120" spans="1:1" x14ac:dyDescent="0.2">
      <c r="A120" s="25"/>
    </row>
    <row r="121" spans="1:1" x14ac:dyDescent="0.2">
      <c r="A121" s="25"/>
    </row>
    <row r="122" spans="1:1" x14ac:dyDescent="0.2">
      <c r="A122" s="25"/>
    </row>
    <row r="123" spans="1:1" x14ac:dyDescent="0.2">
      <c r="A123" s="25"/>
    </row>
    <row r="124" spans="1:1" x14ac:dyDescent="0.2">
      <c r="A124" s="25"/>
    </row>
    <row r="125" spans="1:1" x14ac:dyDescent="0.2">
      <c r="A125" s="25"/>
    </row>
    <row r="126" spans="1:1" x14ac:dyDescent="0.2">
      <c r="A126" s="25"/>
    </row>
    <row r="127" spans="1:1" x14ac:dyDescent="0.2">
      <c r="A127" s="25"/>
    </row>
    <row r="128" spans="1:1" x14ac:dyDescent="0.2">
      <c r="A128" s="25"/>
    </row>
    <row r="129" spans="1:1" x14ac:dyDescent="0.2">
      <c r="A129" s="25"/>
    </row>
    <row r="130" spans="1:1" x14ac:dyDescent="0.2">
      <c r="A130" s="25"/>
    </row>
    <row r="131" spans="1:1" x14ac:dyDescent="0.2">
      <c r="A131" s="25"/>
    </row>
    <row r="132" spans="1:1" x14ac:dyDescent="0.2">
      <c r="A132" s="25"/>
    </row>
    <row r="133" spans="1:1" x14ac:dyDescent="0.2">
      <c r="A133" s="25"/>
    </row>
    <row r="134" spans="1:1" x14ac:dyDescent="0.2">
      <c r="A134" s="25"/>
    </row>
    <row r="135" spans="1:1" x14ac:dyDescent="0.2">
      <c r="A135" s="25"/>
    </row>
    <row r="136" spans="1:1" x14ac:dyDescent="0.2">
      <c r="A136" s="25"/>
    </row>
    <row r="137" spans="1:1" x14ac:dyDescent="0.2">
      <c r="A137" s="25"/>
    </row>
    <row r="138" spans="1:1" x14ac:dyDescent="0.2">
      <c r="A138" s="25"/>
    </row>
    <row r="139" spans="1:1" x14ac:dyDescent="0.2">
      <c r="A139" s="25"/>
    </row>
    <row r="140" spans="1:1" x14ac:dyDescent="0.2">
      <c r="A140" s="25"/>
    </row>
    <row r="141" spans="1:1" x14ac:dyDescent="0.2">
      <c r="A141" s="25"/>
    </row>
    <row r="142" spans="1:1" x14ac:dyDescent="0.2">
      <c r="A142" s="25"/>
    </row>
    <row r="143" spans="1:1" x14ac:dyDescent="0.2">
      <c r="A143" s="25"/>
    </row>
    <row r="144" spans="1:1" x14ac:dyDescent="0.2">
      <c r="A144" s="25"/>
    </row>
    <row r="145" spans="1:1" x14ac:dyDescent="0.2">
      <c r="A145" s="25"/>
    </row>
    <row r="146" spans="1:1" x14ac:dyDescent="0.2">
      <c r="A146" s="25"/>
    </row>
    <row r="147" spans="1:1" x14ac:dyDescent="0.2">
      <c r="A147" s="25"/>
    </row>
    <row r="148" spans="1:1" x14ac:dyDescent="0.2">
      <c r="A148" s="25"/>
    </row>
    <row r="149" spans="1:1" x14ac:dyDescent="0.2">
      <c r="A149" s="25"/>
    </row>
    <row r="150" spans="1:1" x14ac:dyDescent="0.2">
      <c r="A150" s="25"/>
    </row>
    <row r="151" spans="1:1" x14ac:dyDescent="0.2">
      <c r="A151" s="25"/>
    </row>
    <row r="152" spans="1:1" x14ac:dyDescent="0.2">
      <c r="A152" s="25"/>
    </row>
    <row r="153" spans="1:1" x14ac:dyDescent="0.2">
      <c r="A153" s="25"/>
    </row>
    <row r="154" spans="1:1" x14ac:dyDescent="0.2">
      <c r="A154" s="25"/>
    </row>
    <row r="155" spans="1:1" x14ac:dyDescent="0.2">
      <c r="A155" s="25"/>
    </row>
    <row r="156" spans="1:1" x14ac:dyDescent="0.2">
      <c r="A156" s="25"/>
    </row>
    <row r="157" spans="1:1" x14ac:dyDescent="0.2">
      <c r="A157" s="25"/>
    </row>
    <row r="158" spans="1:1" x14ac:dyDescent="0.2">
      <c r="A158" s="25"/>
    </row>
    <row r="159" spans="1:1" x14ac:dyDescent="0.2">
      <c r="A159" s="25"/>
    </row>
    <row r="160" spans="1:1" x14ac:dyDescent="0.2">
      <c r="A160" s="25"/>
    </row>
    <row r="161" spans="1:1" x14ac:dyDescent="0.2">
      <c r="A161" s="25"/>
    </row>
    <row r="162" spans="1:1" x14ac:dyDescent="0.2">
      <c r="A162" s="25"/>
    </row>
    <row r="163" spans="1:1" x14ac:dyDescent="0.2">
      <c r="A163" s="25"/>
    </row>
    <row r="164" spans="1:1" x14ac:dyDescent="0.2">
      <c r="A164" s="25"/>
    </row>
    <row r="165" spans="1:1" x14ac:dyDescent="0.2">
      <c r="A165" s="25"/>
    </row>
    <row r="166" spans="1:1" x14ac:dyDescent="0.2">
      <c r="A166" s="25"/>
    </row>
    <row r="167" spans="1:1" x14ac:dyDescent="0.2">
      <c r="A167" s="25"/>
    </row>
    <row r="168" spans="1:1" x14ac:dyDescent="0.2">
      <c r="A168" s="25"/>
    </row>
    <row r="169" spans="1:1" x14ac:dyDescent="0.2">
      <c r="A169" s="25"/>
    </row>
    <row r="170" spans="1:1" x14ac:dyDescent="0.2">
      <c r="A170" s="25"/>
    </row>
    <row r="171" spans="1:1" x14ac:dyDescent="0.2">
      <c r="A171" s="25"/>
    </row>
    <row r="172" spans="1:1" x14ac:dyDescent="0.2">
      <c r="A172" s="25"/>
    </row>
    <row r="173" spans="1:1" x14ac:dyDescent="0.2">
      <c r="A173" s="25"/>
    </row>
    <row r="174" spans="1:1" x14ac:dyDescent="0.2">
      <c r="A174" s="25"/>
    </row>
    <row r="175" spans="1:1" x14ac:dyDescent="0.2">
      <c r="A175" s="25"/>
    </row>
    <row r="176" spans="1:1" x14ac:dyDescent="0.2">
      <c r="A176" s="25"/>
    </row>
    <row r="177" spans="1:1" x14ac:dyDescent="0.2">
      <c r="A177" s="25"/>
    </row>
    <row r="178" spans="1:1" x14ac:dyDescent="0.2">
      <c r="A178" s="25"/>
    </row>
    <row r="179" spans="1:1" x14ac:dyDescent="0.2">
      <c r="A179" s="25"/>
    </row>
    <row r="180" spans="1:1" x14ac:dyDescent="0.2">
      <c r="A180" s="25"/>
    </row>
  </sheetData>
  <mergeCells count="2">
    <mergeCell ref="A1:I1"/>
    <mergeCell ref="A2:I2"/>
  </mergeCells>
  <printOptions horizontalCentered="1"/>
  <pageMargins left="0" right="0" top="0.59055118110236227" bottom="0.59055118110236227" header="0.31496062992125984" footer="0.31496062992125984"/>
  <pageSetup paperSize="9" scale="75"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1"/>
  <sheetViews>
    <sheetView zoomScale="85" zoomScaleNormal="85" zoomScaleSheetLayoutView="85" workbookViewId="0">
      <selection activeCell="E9" sqref="E9"/>
    </sheetView>
  </sheetViews>
  <sheetFormatPr defaultColWidth="8.7109375" defaultRowHeight="15" x14ac:dyDescent="0.25"/>
  <cols>
    <col min="1" max="1" width="4.5703125" style="6" customWidth="1"/>
    <col min="2" max="2" width="31.5703125" style="5" customWidth="1"/>
    <col min="3" max="3" width="33.7109375" style="5" customWidth="1"/>
    <col min="4" max="4" width="45.28515625" style="5" customWidth="1"/>
    <col min="5" max="5" width="10.7109375" style="5" customWidth="1"/>
    <col min="6" max="8" width="10.28515625" style="5" customWidth="1"/>
    <col min="9" max="9" width="7.7109375" style="5" customWidth="1"/>
    <col min="10" max="10" width="9.5703125" style="5" customWidth="1"/>
    <col min="11" max="11" width="13.7109375" style="5" customWidth="1"/>
    <col min="12" max="12" width="7.42578125" style="5" customWidth="1"/>
    <col min="13" max="13" width="8.7109375" style="5"/>
    <col min="14" max="14" width="0" style="5" hidden="1" customWidth="1"/>
    <col min="15" max="15" width="23.7109375" style="5" customWidth="1"/>
    <col min="16" max="16" width="8.7109375" style="5"/>
    <col min="17" max="17" width="13.7109375" style="5" customWidth="1"/>
    <col min="18" max="16384" width="8.7109375" style="5"/>
  </cols>
  <sheetData>
    <row r="1" spans="1:17" ht="15.75" x14ac:dyDescent="0.25">
      <c r="A1" s="282" t="s">
        <v>148</v>
      </c>
      <c r="B1" s="282"/>
      <c r="C1" s="282"/>
      <c r="D1" s="282"/>
      <c r="E1" s="282"/>
      <c r="F1" s="282"/>
      <c r="G1" s="282"/>
      <c r="H1" s="282"/>
      <c r="I1" s="282"/>
      <c r="J1" s="4"/>
    </row>
    <row r="2" spans="1:17" ht="34.5" customHeight="1" x14ac:dyDescent="0.25">
      <c r="A2" s="282" t="s">
        <v>69</v>
      </c>
      <c r="B2" s="282"/>
      <c r="C2" s="282"/>
      <c r="D2" s="282"/>
      <c r="E2" s="282"/>
      <c r="F2" s="282"/>
      <c r="G2" s="282"/>
      <c r="H2" s="282"/>
      <c r="I2" s="282"/>
      <c r="J2" s="4"/>
    </row>
    <row r="3" spans="1:17" ht="18" customHeight="1" x14ac:dyDescent="0.25">
      <c r="A3" s="136"/>
      <c r="B3" s="137"/>
      <c r="C3" s="137"/>
      <c r="D3" s="137"/>
      <c r="E3" s="137"/>
      <c r="F3" s="137"/>
      <c r="G3" s="283" t="s">
        <v>7</v>
      </c>
      <c r="H3" s="283"/>
      <c r="I3" s="283"/>
      <c r="J3" s="7"/>
    </row>
    <row r="4" spans="1:17" s="9" customFormat="1" ht="29.25" customHeight="1" x14ac:dyDescent="0.25">
      <c r="A4" s="284" t="s">
        <v>3</v>
      </c>
      <c r="B4" s="284" t="s">
        <v>8</v>
      </c>
      <c r="C4" s="284" t="s">
        <v>9</v>
      </c>
      <c r="D4" s="284" t="s">
        <v>14</v>
      </c>
      <c r="E4" s="284" t="s">
        <v>15</v>
      </c>
      <c r="F4" s="284" t="s">
        <v>36</v>
      </c>
      <c r="G4" s="284"/>
      <c r="H4" s="138" t="s">
        <v>10</v>
      </c>
      <c r="I4" s="138" t="s">
        <v>5</v>
      </c>
      <c r="J4" s="8"/>
    </row>
    <row r="5" spans="1:17" s="9" customFormat="1" ht="15.75" x14ac:dyDescent="0.25">
      <c r="A5" s="284"/>
      <c r="B5" s="284"/>
      <c r="C5" s="284"/>
      <c r="D5" s="284"/>
      <c r="E5" s="284"/>
      <c r="F5" s="138" t="s">
        <v>37</v>
      </c>
      <c r="G5" s="138" t="s">
        <v>38</v>
      </c>
      <c r="H5" s="138"/>
      <c r="I5" s="138"/>
      <c r="J5" s="8"/>
    </row>
    <row r="6" spans="1:17" s="9" customFormat="1" ht="19.899999999999999" customHeight="1" x14ac:dyDescent="0.25">
      <c r="A6" s="139"/>
      <c r="B6" s="138" t="s">
        <v>6</v>
      </c>
      <c r="C6" s="138"/>
      <c r="D6" s="138"/>
      <c r="E6" s="140">
        <f>E7+E28+E18+E25+E30+E21</f>
        <v>6276000</v>
      </c>
      <c r="F6" s="140">
        <f>F7+F28+F18+F25+F30+F21</f>
        <v>550000</v>
      </c>
      <c r="G6" s="140">
        <f>G7+G28+G18+G25+G30+G21</f>
        <v>5726000</v>
      </c>
      <c r="H6" s="141"/>
      <c r="I6" s="141"/>
      <c r="J6" s="11"/>
    </row>
    <row r="7" spans="1:17" s="9" customFormat="1" ht="28.5" x14ac:dyDescent="0.25">
      <c r="A7" s="138" t="s">
        <v>0</v>
      </c>
      <c r="B7" s="142" t="s">
        <v>41</v>
      </c>
      <c r="C7" s="142"/>
      <c r="D7" s="138"/>
      <c r="E7" s="140">
        <f>SUM(E8:E13)</f>
        <v>2920000</v>
      </c>
      <c r="F7" s="140">
        <f>SUM(F8:F17)</f>
        <v>450000</v>
      </c>
      <c r="G7" s="140">
        <f>SUM(G8:G13)</f>
        <v>2470000</v>
      </c>
      <c r="H7" s="141"/>
      <c r="I7" s="141"/>
      <c r="J7" s="11"/>
      <c r="L7" s="12">
        <v>5094194</v>
      </c>
      <c r="O7" s="10">
        <v>6216658</v>
      </c>
      <c r="P7" s="10">
        <v>550000</v>
      </c>
      <c r="Q7" s="10">
        <v>5666658</v>
      </c>
    </row>
    <row r="8" spans="1:17" s="9" customFormat="1" ht="105" customHeight="1" x14ac:dyDescent="0.25">
      <c r="A8" s="143">
        <v>1</v>
      </c>
      <c r="B8" s="144" t="s">
        <v>16</v>
      </c>
      <c r="C8" s="144" t="s">
        <v>54</v>
      </c>
      <c r="D8" s="144" t="s">
        <v>17</v>
      </c>
      <c r="E8" s="145">
        <f t="shared" ref="E8" si="0">F8+G8</f>
        <v>1020000</v>
      </c>
      <c r="F8" s="145">
        <v>450000</v>
      </c>
      <c r="G8" s="145">
        <v>570000</v>
      </c>
      <c r="H8" s="146" t="s">
        <v>72</v>
      </c>
      <c r="I8" s="144"/>
      <c r="J8" s="13"/>
      <c r="K8" s="9" t="s">
        <v>18</v>
      </c>
      <c r="L8" s="12">
        <f>L7-G6</f>
        <v>-631806</v>
      </c>
      <c r="O8" s="9" t="s">
        <v>19</v>
      </c>
    </row>
    <row r="9" spans="1:17" s="9" customFormat="1" ht="158.25" customHeight="1" x14ac:dyDescent="0.25">
      <c r="A9" s="147">
        <f>A8+1</f>
        <v>2</v>
      </c>
      <c r="B9" s="148" t="s">
        <v>70</v>
      </c>
      <c r="C9" s="149" t="s">
        <v>55</v>
      </c>
      <c r="D9" s="150" t="s">
        <v>47</v>
      </c>
      <c r="E9" s="151">
        <v>400000</v>
      </c>
      <c r="F9" s="151"/>
      <c r="G9" s="151">
        <f t="shared" ref="G9:G17" si="1">E9</f>
        <v>400000</v>
      </c>
      <c r="H9" s="152" t="s">
        <v>72</v>
      </c>
      <c r="I9" s="153"/>
      <c r="J9" s="13"/>
      <c r="K9" s="9">
        <v>112046</v>
      </c>
      <c r="L9" s="12"/>
    </row>
    <row r="10" spans="1:17" s="9" customFormat="1" ht="69" customHeight="1" x14ac:dyDescent="0.25">
      <c r="A10" s="147">
        <f>A9+1</f>
        <v>3</v>
      </c>
      <c r="B10" s="154" t="s">
        <v>11</v>
      </c>
      <c r="C10" s="154" t="s">
        <v>52</v>
      </c>
      <c r="D10" s="150" t="s">
        <v>12</v>
      </c>
      <c r="E10" s="151">
        <v>125000</v>
      </c>
      <c r="F10" s="151"/>
      <c r="G10" s="151">
        <f t="shared" si="1"/>
        <v>125000</v>
      </c>
      <c r="H10" s="152" t="s">
        <v>72</v>
      </c>
      <c r="I10" s="153"/>
      <c r="J10" s="13"/>
      <c r="L10" s="12"/>
    </row>
    <row r="11" spans="1:17" s="9" customFormat="1" ht="75" x14ac:dyDescent="0.25">
      <c r="A11" s="147">
        <f t="shared" ref="A11:A13" si="2">A10+1</f>
        <v>4</v>
      </c>
      <c r="B11" s="154" t="s">
        <v>71</v>
      </c>
      <c r="C11" s="154" t="s">
        <v>53</v>
      </c>
      <c r="D11" s="154" t="s">
        <v>13</v>
      </c>
      <c r="E11" s="151">
        <v>300000</v>
      </c>
      <c r="F11" s="151"/>
      <c r="G11" s="151">
        <f t="shared" si="1"/>
        <v>300000</v>
      </c>
      <c r="H11" s="152" t="s">
        <v>72</v>
      </c>
      <c r="I11" s="153"/>
      <c r="J11" s="13"/>
      <c r="L11" s="12"/>
    </row>
    <row r="12" spans="1:17" s="9" customFormat="1" ht="105" x14ac:dyDescent="0.25">
      <c r="A12" s="147">
        <f t="shared" si="2"/>
        <v>5</v>
      </c>
      <c r="B12" s="153" t="s">
        <v>26</v>
      </c>
      <c r="C12" s="149" t="s">
        <v>63</v>
      </c>
      <c r="D12" s="153" t="s">
        <v>27</v>
      </c>
      <c r="E12" s="151">
        <v>175000</v>
      </c>
      <c r="F12" s="151"/>
      <c r="G12" s="151">
        <f t="shared" si="1"/>
        <v>175000</v>
      </c>
      <c r="H12" s="152" t="s">
        <v>72</v>
      </c>
      <c r="I12" s="152"/>
      <c r="J12" s="14"/>
      <c r="N12" s="9">
        <f>6000/150</f>
        <v>40</v>
      </c>
    </row>
    <row r="13" spans="1:17" s="9" customFormat="1" ht="32.25" customHeight="1" x14ac:dyDescent="0.25">
      <c r="A13" s="147">
        <f t="shared" si="2"/>
        <v>6</v>
      </c>
      <c r="B13" s="153" t="s">
        <v>39</v>
      </c>
      <c r="C13" s="281" t="s">
        <v>67</v>
      </c>
      <c r="D13" s="153"/>
      <c r="E13" s="151">
        <v>900000</v>
      </c>
      <c r="F13" s="151"/>
      <c r="G13" s="151">
        <f t="shared" si="1"/>
        <v>900000</v>
      </c>
      <c r="H13" s="152"/>
      <c r="I13" s="153"/>
      <c r="J13" s="13"/>
      <c r="O13" s="9" t="s">
        <v>19</v>
      </c>
    </row>
    <row r="14" spans="1:17" s="23" customFormat="1" ht="75" x14ac:dyDescent="0.25">
      <c r="A14" s="134" t="s">
        <v>48</v>
      </c>
      <c r="B14" s="155" t="s">
        <v>20</v>
      </c>
      <c r="C14" s="281"/>
      <c r="D14" s="155" t="s">
        <v>21</v>
      </c>
      <c r="E14" s="156">
        <v>120000</v>
      </c>
      <c r="F14" s="156"/>
      <c r="G14" s="156">
        <f t="shared" si="1"/>
        <v>120000</v>
      </c>
      <c r="H14" s="157" t="s">
        <v>72</v>
      </c>
      <c r="I14" s="157"/>
      <c r="J14" s="22"/>
    </row>
    <row r="15" spans="1:17" s="23" customFormat="1" ht="60" x14ac:dyDescent="0.25">
      <c r="A15" s="134" t="s">
        <v>49</v>
      </c>
      <c r="B15" s="155" t="s">
        <v>61</v>
      </c>
      <c r="C15" s="281"/>
      <c r="D15" s="155" t="s">
        <v>22</v>
      </c>
      <c r="E15" s="156">
        <v>140000</v>
      </c>
      <c r="F15" s="156"/>
      <c r="G15" s="156">
        <f t="shared" si="1"/>
        <v>140000</v>
      </c>
      <c r="H15" s="157" t="s">
        <v>72</v>
      </c>
      <c r="I15" s="157"/>
      <c r="J15" s="22"/>
    </row>
    <row r="16" spans="1:17" s="23" customFormat="1" ht="60" x14ac:dyDescent="0.25">
      <c r="A16" s="134" t="s">
        <v>50</v>
      </c>
      <c r="B16" s="155" t="s">
        <v>23</v>
      </c>
      <c r="C16" s="281"/>
      <c r="D16" s="155" t="s">
        <v>24</v>
      </c>
      <c r="E16" s="156">
        <v>100000</v>
      </c>
      <c r="F16" s="156"/>
      <c r="G16" s="156">
        <f t="shared" si="1"/>
        <v>100000</v>
      </c>
      <c r="H16" s="157" t="s">
        <v>72</v>
      </c>
      <c r="I16" s="157"/>
      <c r="J16" s="22"/>
    </row>
    <row r="17" spans="1:15" s="23" customFormat="1" ht="105" x14ac:dyDescent="0.25">
      <c r="A17" s="134" t="s">
        <v>138</v>
      </c>
      <c r="B17" s="135" t="s">
        <v>139</v>
      </c>
      <c r="C17" s="281"/>
      <c r="D17" s="135" t="s">
        <v>140</v>
      </c>
      <c r="E17" s="156">
        <v>540000</v>
      </c>
      <c r="F17" s="156"/>
      <c r="G17" s="156">
        <f t="shared" si="1"/>
        <v>540000</v>
      </c>
      <c r="H17" s="157" t="s">
        <v>72</v>
      </c>
      <c r="I17" s="157"/>
      <c r="J17" s="22"/>
    </row>
    <row r="18" spans="1:15" s="16" customFormat="1" ht="15.75" x14ac:dyDescent="0.25">
      <c r="A18" s="158" t="s">
        <v>1</v>
      </c>
      <c r="B18" s="159" t="s">
        <v>42</v>
      </c>
      <c r="C18" s="159"/>
      <c r="D18" s="160"/>
      <c r="E18" s="161">
        <f>SUM(E19:E20)</f>
        <v>745000</v>
      </c>
      <c r="F18" s="161"/>
      <c r="G18" s="161">
        <f>SUM(G19:G20)</f>
        <v>745000</v>
      </c>
      <c r="H18" s="162"/>
      <c r="I18" s="162"/>
      <c r="J18" s="15"/>
    </row>
    <row r="19" spans="1:15" s="9" customFormat="1" ht="84.75" customHeight="1" x14ac:dyDescent="0.25">
      <c r="A19" s="163">
        <v>7</v>
      </c>
      <c r="B19" s="164" t="s">
        <v>59</v>
      </c>
      <c r="C19" s="165" t="s">
        <v>60</v>
      </c>
      <c r="D19" s="166" t="s">
        <v>65</v>
      </c>
      <c r="E19" s="167">
        <v>700000</v>
      </c>
      <c r="F19" s="167"/>
      <c r="G19" s="167">
        <f>E19</f>
        <v>700000</v>
      </c>
      <c r="H19" s="168" t="s">
        <v>72</v>
      </c>
      <c r="I19" s="168"/>
      <c r="J19" s="14"/>
      <c r="L19" s="9">
        <v>11705350</v>
      </c>
    </row>
    <row r="20" spans="1:15" s="9" customFormat="1" ht="154.5" customHeight="1" x14ac:dyDescent="0.25">
      <c r="A20" s="169">
        <f>A19+1</f>
        <v>8</v>
      </c>
      <c r="B20" s="170" t="s">
        <v>34</v>
      </c>
      <c r="C20" s="170" t="s">
        <v>58</v>
      </c>
      <c r="D20" s="153" t="s">
        <v>35</v>
      </c>
      <c r="E20" s="151">
        <f>G20</f>
        <v>45000</v>
      </c>
      <c r="F20" s="151"/>
      <c r="G20" s="151">
        <v>45000</v>
      </c>
      <c r="H20" s="168" t="s">
        <v>72</v>
      </c>
      <c r="I20" s="152"/>
      <c r="J20" s="14"/>
    </row>
    <row r="21" spans="1:15" ht="27.2" customHeight="1" x14ac:dyDescent="0.25">
      <c r="A21" s="158" t="s">
        <v>2</v>
      </c>
      <c r="B21" s="159" t="s">
        <v>68</v>
      </c>
      <c r="C21" s="159"/>
      <c r="D21" s="171"/>
      <c r="E21" s="161">
        <f>SUM(E22:E24)</f>
        <v>1733000</v>
      </c>
      <c r="F21" s="161"/>
      <c r="G21" s="161">
        <f>SUM(G22:G24)</f>
        <v>1733000</v>
      </c>
      <c r="H21" s="171"/>
      <c r="I21" s="171"/>
      <c r="J21" s="17"/>
    </row>
    <row r="22" spans="1:15" s="9" customFormat="1" ht="182.45" customHeight="1" x14ac:dyDescent="0.25">
      <c r="A22" s="169">
        <f>A20+1</f>
        <v>9</v>
      </c>
      <c r="B22" s="172" t="s">
        <v>73</v>
      </c>
      <c r="C22" s="149" t="s">
        <v>51</v>
      </c>
      <c r="D22" s="153" t="s">
        <v>74</v>
      </c>
      <c r="E22" s="151">
        <v>868000</v>
      </c>
      <c r="F22" s="151"/>
      <c r="G22" s="151">
        <f>E22</f>
        <v>868000</v>
      </c>
      <c r="H22" s="168" t="s">
        <v>72</v>
      </c>
      <c r="I22" s="152"/>
      <c r="J22" s="14"/>
      <c r="O22" s="9" t="s">
        <v>25</v>
      </c>
    </row>
    <row r="23" spans="1:15" s="9" customFormat="1" ht="138.75" customHeight="1" x14ac:dyDescent="0.25">
      <c r="A23" s="169">
        <f>A22+1</f>
        <v>10</v>
      </c>
      <c r="B23" s="153" t="s">
        <v>28</v>
      </c>
      <c r="C23" s="149" t="s">
        <v>62</v>
      </c>
      <c r="D23" s="153" t="s">
        <v>40</v>
      </c>
      <c r="E23" s="151">
        <v>370000</v>
      </c>
      <c r="F23" s="151"/>
      <c r="G23" s="151">
        <f>E23</f>
        <v>370000</v>
      </c>
      <c r="H23" s="168" t="s">
        <v>72</v>
      </c>
      <c r="I23" s="152"/>
      <c r="J23" s="14"/>
      <c r="L23" s="9">
        <v>11354190</v>
      </c>
    </row>
    <row r="24" spans="1:15" s="9" customFormat="1" ht="89.25" customHeight="1" x14ac:dyDescent="0.25">
      <c r="A24" s="169">
        <f t="shared" ref="A24" si="3">A23+1</f>
        <v>11</v>
      </c>
      <c r="B24" s="172" t="s">
        <v>141</v>
      </c>
      <c r="C24" s="149" t="s">
        <v>142</v>
      </c>
      <c r="D24" s="153" t="s">
        <v>143</v>
      </c>
      <c r="E24" s="151">
        <v>495000</v>
      </c>
      <c r="F24" s="151"/>
      <c r="G24" s="151">
        <f>E24</f>
        <v>495000</v>
      </c>
      <c r="H24" s="152" t="s">
        <v>144</v>
      </c>
      <c r="I24" s="152"/>
      <c r="J24" s="14"/>
    </row>
    <row r="25" spans="1:15" s="16" customFormat="1" ht="19.899999999999999" customHeight="1" x14ac:dyDescent="0.25">
      <c r="A25" s="158" t="s">
        <v>4</v>
      </c>
      <c r="B25" s="173" t="s">
        <v>29</v>
      </c>
      <c r="C25" s="173"/>
      <c r="D25" s="160"/>
      <c r="E25" s="161">
        <f>SUM(E26:E27)</f>
        <v>428000</v>
      </c>
      <c r="F25" s="161"/>
      <c r="G25" s="161">
        <f t="shared" ref="G25" si="4">SUM(G26:G27)</f>
        <v>428000</v>
      </c>
      <c r="H25" s="162"/>
      <c r="I25" s="162"/>
      <c r="J25" s="15"/>
    </row>
    <row r="26" spans="1:15" s="9" customFormat="1" ht="105" x14ac:dyDescent="0.25">
      <c r="A26" s="169">
        <f>A24+1</f>
        <v>12</v>
      </c>
      <c r="B26" s="153" t="s">
        <v>30</v>
      </c>
      <c r="C26" s="153" t="s">
        <v>57</v>
      </c>
      <c r="D26" s="153" t="s">
        <v>31</v>
      </c>
      <c r="E26" s="151">
        <v>180000</v>
      </c>
      <c r="F26" s="151"/>
      <c r="G26" s="151">
        <f>E26</f>
        <v>180000</v>
      </c>
      <c r="H26" s="168" t="s">
        <v>72</v>
      </c>
      <c r="I26" s="152"/>
      <c r="J26" s="14"/>
      <c r="L26" s="18">
        <f>SUM(L16:L16)</f>
        <v>0</v>
      </c>
    </row>
    <row r="27" spans="1:15" s="9" customFormat="1" ht="75" x14ac:dyDescent="0.25">
      <c r="A27" s="169">
        <f>A26+1</f>
        <v>13</v>
      </c>
      <c r="B27" s="153" t="s">
        <v>32</v>
      </c>
      <c r="C27" s="153" t="s">
        <v>56</v>
      </c>
      <c r="D27" s="153" t="s">
        <v>33</v>
      </c>
      <c r="E27" s="151">
        <f>F27+G27</f>
        <v>248000</v>
      </c>
      <c r="F27" s="151"/>
      <c r="G27" s="151">
        <v>248000</v>
      </c>
      <c r="H27" s="168" t="s">
        <v>72</v>
      </c>
      <c r="I27" s="152"/>
      <c r="J27" s="14"/>
    </row>
    <row r="28" spans="1:15" s="16" customFormat="1" ht="31.9" customHeight="1" x14ac:dyDescent="0.25">
      <c r="A28" s="158" t="s">
        <v>46</v>
      </c>
      <c r="B28" s="173" t="s">
        <v>75</v>
      </c>
      <c r="C28" s="173"/>
      <c r="D28" s="160"/>
      <c r="E28" s="161">
        <f>SUM(E29:E29)</f>
        <v>100000</v>
      </c>
      <c r="F28" s="161"/>
      <c r="G28" s="161">
        <f>SUM(G29:G29)</f>
        <v>100000</v>
      </c>
      <c r="H28" s="162"/>
      <c r="I28" s="162"/>
      <c r="J28" s="15"/>
    </row>
    <row r="29" spans="1:15" s="9" customFormat="1" ht="120" x14ac:dyDescent="0.25">
      <c r="A29" s="169">
        <f>A27+1</f>
        <v>14</v>
      </c>
      <c r="B29" s="153" t="s">
        <v>76</v>
      </c>
      <c r="C29" s="153" t="s">
        <v>78</v>
      </c>
      <c r="D29" s="153" t="s">
        <v>77</v>
      </c>
      <c r="E29" s="151">
        <v>100000</v>
      </c>
      <c r="F29" s="151"/>
      <c r="G29" s="151">
        <f>E29</f>
        <v>100000</v>
      </c>
      <c r="H29" s="168" t="s">
        <v>72</v>
      </c>
      <c r="I29" s="152"/>
      <c r="J29" s="14"/>
      <c r="L29" s="18">
        <f>SUM(L19:L19)</f>
        <v>11705350</v>
      </c>
    </row>
    <row r="30" spans="1:15" ht="32.25" customHeight="1" x14ac:dyDescent="0.25">
      <c r="A30" s="158" t="s">
        <v>66</v>
      </c>
      <c r="B30" s="159" t="s">
        <v>43</v>
      </c>
      <c r="C30" s="159"/>
      <c r="D30" s="171"/>
      <c r="E30" s="161">
        <f>E31</f>
        <v>350000</v>
      </c>
      <c r="F30" s="161">
        <f t="shared" ref="F30:G30" si="5">F31</f>
        <v>100000</v>
      </c>
      <c r="G30" s="161">
        <f t="shared" si="5"/>
        <v>250000</v>
      </c>
      <c r="H30" s="174"/>
      <c r="I30" s="171"/>
      <c r="J30" s="17"/>
    </row>
    <row r="31" spans="1:15" ht="143.25" customHeight="1" x14ac:dyDescent="0.25">
      <c r="A31" s="163">
        <f>A29+1</f>
        <v>15</v>
      </c>
      <c r="B31" s="175" t="s">
        <v>44</v>
      </c>
      <c r="C31" s="175" t="s">
        <v>64</v>
      </c>
      <c r="D31" s="175" t="s">
        <v>45</v>
      </c>
      <c r="E31" s="167">
        <f>F31+G31</f>
        <v>350000</v>
      </c>
      <c r="F31" s="167">
        <v>100000</v>
      </c>
      <c r="G31" s="167">
        <v>250000</v>
      </c>
      <c r="H31" s="168" t="s">
        <v>72</v>
      </c>
      <c r="I31" s="175"/>
      <c r="J31" s="17"/>
    </row>
    <row r="32" spans="1:15" x14ac:dyDescent="0.25">
      <c r="A32" s="19"/>
      <c r="B32" s="20"/>
      <c r="C32" s="21"/>
      <c r="D32" s="17"/>
      <c r="E32" s="17"/>
      <c r="F32" s="17"/>
      <c r="G32" s="17"/>
      <c r="H32" s="17"/>
      <c r="I32" s="17"/>
      <c r="J32" s="17"/>
    </row>
    <row r="33" spans="1:10" x14ac:dyDescent="0.25">
      <c r="A33" s="19"/>
      <c r="B33" s="17"/>
      <c r="C33" s="17"/>
      <c r="D33" s="17"/>
      <c r="E33" s="17"/>
      <c r="F33" s="17"/>
      <c r="G33" s="17"/>
      <c r="H33" s="17"/>
      <c r="I33" s="17"/>
      <c r="J33" s="17"/>
    </row>
    <row r="34" spans="1:10" x14ac:dyDescent="0.25">
      <c r="A34" s="19"/>
      <c r="B34" s="17"/>
      <c r="C34" s="17"/>
      <c r="D34" s="17"/>
      <c r="E34" s="17"/>
      <c r="F34" s="17"/>
      <c r="G34" s="17"/>
      <c r="H34" s="17"/>
      <c r="I34" s="17"/>
      <c r="J34" s="17"/>
    </row>
    <row r="35" spans="1:10" x14ac:dyDescent="0.25">
      <c r="A35" s="19"/>
      <c r="B35" s="17"/>
      <c r="C35" s="17"/>
      <c r="D35" s="17"/>
      <c r="E35" s="17"/>
      <c r="F35" s="17"/>
      <c r="G35" s="17"/>
      <c r="H35" s="17"/>
      <c r="I35" s="17"/>
      <c r="J35" s="17"/>
    </row>
    <row r="36" spans="1:10" x14ac:dyDescent="0.25">
      <c r="A36" s="19"/>
      <c r="B36" s="17"/>
      <c r="C36" s="17"/>
      <c r="D36" s="17"/>
      <c r="E36" s="17"/>
      <c r="F36" s="17"/>
      <c r="G36" s="17"/>
      <c r="H36" s="17"/>
      <c r="I36" s="17"/>
      <c r="J36" s="17"/>
    </row>
    <row r="37" spans="1:10" x14ac:dyDescent="0.25">
      <c r="A37" s="19"/>
      <c r="B37" s="17"/>
      <c r="C37" s="17"/>
      <c r="D37" s="17"/>
      <c r="E37" s="17"/>
      <c r="F37" s="17"/>
      <c r="G37" s="17"/>
      <c r="H37" s="17"/>
      <c r="I37" s="17"/>
      <c r="J37" s="17"/>
    </row>
    <row r="38" spans="1:10" x14ac:dyDescent="0.25">
      <c r="A38" s="19"/>
      <c r="B38" s="17"/>
      <c r="C38" s="17"/>
      <c r="D38" s="17"/>
      <c r="E38" s="17"/>
      <c r="F38" s="17"/>
      <c r="G38" s="17"/>
      <c r="H38" s="17"/>
      <c r="I38" s="17"/>
      <c r="J38" s="17"/>
    </row>
    <row r="39" spans="1:10" x14ac:dyDescent="0.25">
      <c r="A39" s="19"/>
      <c r="B39" s="17"/>
      <c r="C39" s="17"/>
      <c r="D39" s="17"/>
      <c r="E39" s="17"/>
      <c r="F39" s="17"/>
      <c r="G39" s="17"/>
      <c r="H39" s="17"/>
      <c r="I39" s="17"/>
      <c r="J39" s="17"/>
    </row>
    <row r="40" spans="1:10" x14ac:dyDescent="0.25">
      <c r="A40" s="19"/>
      <c r="B40" s="17"/>
      <c r="C40" s="17"/>
      <c r="D40" s="17"/>
      <c r="E40" s="17"/>
      <c r="F40" s="17"/>
      <c r="G40" s="17"/>
      <c r="H40" s="17"/>
      <c r="I40" s="17"/>
      <c r="J40" s="17"/>
    </row>
    <row r="41" spans="1:10" x14ac:dyDescent="0.25">
      <c r="A41" s="19"/>
      <c r="B41" s="17"/>
      <c r="C41" s="17"/>
      <c r="D41" s="17"/>
      <c r="E41" s="17"/>
      <c r="F41" s="17"/>
      <c r="G41" s="17"/>
      <c r="H41" s="17"/>
      <c r="I41" s="17"/>
      <c r="J41" s="17"/>
    </row>
    <row r="42" spans="1:10" x14ac:dyDescent="0.25">
      <c r="A42" s="19"/>
      <c r="B42" s="17"/>
      <c r="C42" s="17"/>
      <c r="D42" s="17"/>
      <c r="E42" s="17"/>
      <c r="F42" s="17"/>
      <c r="G42" s="17"/>
      <c r="H42" s="17"/>
      <c r="I42" s="17"/>
      <c r="J42" s="17"/>
    </row>
    <row r="43" spans="1:10" x14ac:dyDescent="0.25">
      <c r="A43" s="19"/>
      <c r="B43" s="17"/>
      <c r="C43" s="17"/>
      <c r="D43" s="17"/>
      <c r="E43" s="17"/>
      <c r="F43" s="17"/>
      <c r="G43" s="17"/>
      <c r="H43" s="17"/>
      <c r="I43" s="17"/>
      <c r="J43" s="17"/>
    </row>
    <row r="44" spans="1:10" x14ac:dyDescent="0.25">
      <c r="A44" s="19"/>
      <c r="B44" s="17"/>
      <c r="C44" s="17"/>
      <c r="D44" s="17"/>
      <c r="E44" s="17"/>
      <c r="F44" s="17"/>
      <c r="G44" s="17"/>
      <c r="H44" s="17"/>
      <c r="I44" s="17"/>
      <c r="J44" s="17"/>
    </row>
    <row r="45" spans="1:10" x14ac:dyDescent="0.25">
      <c r="A45" s="19"/>
      <c r="B45" s="17"/>
      <c r="C45" s="17"/>
      <c r="D45" s="17"/>
      <c r="E45" s="17"/>
      <c r="F45" s="17"/>
      <c r="G45" s="17"/>
      <c r="H45" s="17"/>
      <c r="I45" s="17"/>
      <c r="J45" s="17"/>
    </row>
    <row r="46" spans="1:10" x14ac:dyDescent="0.25">
      <c r="A46" s="19"/>
      <c r="B46" s="17"/>
      <c r="C46" s="17"/>
      <c r="D46" s="17"/>
      <c r="E46" s="17"/>
      <c r="F46" s="17"/>
      <c r="G46" s="17"/>
      <c r="H46" s="17"/>
      <c r="I46" s="17"/>
      <c r="J46" s="17"/>
    </row>
    <row r="47" spans="1:10" x14ac:dyDescent="0.25">
      <c r="A47" s="19"/>
      <c r="B47" s="17"/>
      <c r="C47" s="17"/>
      <c r="D47" s="17"/>
      <c r="E47" s="17"/>
      <c r="F47" s="17"/>
      <c r="G47" s="17"/>
      <c r="H47" s="17"/>
      <c r="I47" s="17"/>
      <c r="J47" s="17"/>
    </row>
    <row r="48" spans="1:10" x14ac:dyDescent="0.25">
      <c r="A48" s="19"/>
      <c r="B48" s="17"/>
      <c r="C48" s="17"/>
      <c r="D48" s="17"/>
      <c r="E48" s="17"/>
      <c r="F48" s="17"/>
      <c r="G48" s="17"/>
      <c r="H48" s="17"/>
      <c r="I48" s="17"/>
      <c r="J48" s="17"/>
    </row>
    <row r="49" spans="1:10" x14ac:dyDescent="0.25">
      <c r="A49" s="19"/>
      <c r="B49" s="17"/>
      <c r="C49" s="17"/>
      <c r="D49" s="17"/>
      <c r="E49" s="17"/>
      <c r="F49" s="17"/>
      <c r="G49" s="17"/>
      <c r="H49" s="17"/>
      <c r="I49" s="17"/>
      <c r="J49" s="17"/>
    </row>
    <row r="50" spans="1:10" x14ac:dyDescent="0.25">
      <c r="A50" s="19"/>
      <c r="B50" s="17"/>
      <c r="C50" s="17"/>
      <c r="D50" s="17"/>
      <c r="E50" s="17"/>
      <c r="F50" s="17"/>
      <c r="G50" s="17"/>
      <c r="H50" s="17"/>
      <c r="I50" s="17"/>
      <c r="J50" s="17"/>
    </row>
    <row r="51" spans="1:10" x14ac:dyDescent="0.25">
      <c r="A51" s="19"/>
      <c r="B51" s="17"/>
      <c r="C51" s="17"/>
      <c r="D51" s="17"/>
      <c r="E51" s="17"/>
      <c r="F51" s="17"/>
      <c r="G51" s="17"/>
      <c r="H51" s="17"/>
      <c r="I51" s="17"/>
      <c r="J51" s="17"/>
    </row>
  </sheetData>
  <mergeCells count="10">
    <mergeCell ref="C13:C17"/>
    <mergeCell ref="A1:I1"/>
    <mergeCell ref="A2:I2"/>
    <mergeCell ref="G3:I3"/>
    <mergeCell ref="A4:A5"/>
    <mergeCell ref="B4:B5"/>
    <mergeCell ref="C4:C5"/>
    <mergeCell ref="D4:D5"/>
    <mergeCell ref="E4:E5"/>
    <mergeCell ref="F4:G4"/>
  </mergeCells>
  <printOptions horizontalCentered="1"/>
  <pageMargins left="0" right="0" top="0.55118110236220474" bottom="0.31496062992125984" header="0.31496062992125984" footer="0.19685039370078741"/>
  <pageSetup paperSize="9" scale="88" orientation="landscape" r:id="rId1"/>
  <headerFooter>
    <oddFooter>&amp;C&amp;P</oddFooter>
  </headerFooter>
  <rowBreaks count="2" manualBreakCount="2">
    <brk id="11" max="8" man="1"/>
    <brk id="24"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D9C771138BD8499F295DA9EFA7D48F" ma:contentTypeVersion="0" ma:contentTypeDescription="Create a new document." ma:contentTypeScope="" ma:versionID="a9d838aec2cda2fcf5a869236c1284bb">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3DE4AA-1385-4FDA-A53B-9306AB6C0251}"/>
</file>

<file path=customXml/itemProps2.xml><?xml version="1.0" encoding="utf-8"?>
<ds:datastoreItem xmlns:ds="http://schemas.openxmlformats.org/officeDocument/2006/customXml" ds:itemID="{B29C1808-229E-4DA3-B88A-20894ADDC5BD}"/>
</file>

<file path=customXml/itemProps3.xml><?xml version="1.0" encoding="utf-8"?>
<ds:datastoreItem xmlns:ds="http://schemas.openxmlformats.org/officeDocument/2006/customXml" ds:itemID="{8AA83521-AD07-4749-9E46-40D941CC33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PLI_DA nguon-dc</vt:lpstr>
      <vt:lpstr>PII-Du an dau tu-dc</vt:lpstr>
      <vt:lpstr>PL01A_Nguon (PA cũ)</vt:lpstr>
      <vt:lpstr>PL01B_DMDA Trong diem (PA cũ)</vt:lpstr>
      <vt:lpstr>'PII-Du an dau tu-dc'!Print_Area</vt:lpstr>
      <vt:lpstr>'PL01A_Nguon (PA cũ)'!Print_Area</vt:lpstr>
      <vt:lpstr>'PL01B_DMDA Trong diem (PA cũ)'!Print_Area</vt:lpstr>
      <vt:lpstr>'PLI_DA nguon-dc'!Print_Area</vt:lpstr>
      <vt:lpstr>'PII-Du an dau tu-dc'!Print_Titles</vt:lpstr>
      <vt:lpstr>'PL01A_Nguon (PA cũ)'!Print_Titles</vt:lpstr>
      <vt:lpstr>'PL01B_DMDA Trong diem (PA cũ)'!Print_Titles</vt:lpstr>
      <vt:lpstr>'PLI_DA nguon-dc'!Print_Titles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Van Minh</dc:creator>
  <cp:lastModifiedBy>Administrator</cp:lastModifiedBy>
  <cp:lastPrinted>2024-07-29T10:27:37Z</cp:lastPrinted>
  <dcterms:created xsi:type="dcterms:W3CDTF">2002-03-13T08:03:30Z</dcterms:created>
  <dcterms:modified xsi:type="dcterms:W3CDTF">2024-08-07T10:11:52Z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0x010100DAD9C771138BD8499F295DA9EFA7D48F</vt:lpwstr>
  </property>
</Properties>
</file>